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ce\Desktop\"/>
    </mc:Choice>
  </mc:AlternateContent>
  <bookViews>
    <workbookView xWindow="0" yWindow="0" windowWidth="20490" windowHeight="7620"/>
  </bookViews>
  <sheets>
    <sheet name="PGN.FUNC-INV.EJECUCION.RES.CONT" sheetId="2" r:id="rId1"/>
  </sheets>
  <externalReferences>
    <externalReference r:id="rId2"/>
  </externalReferences>
  <definedNames>
    <definedName name="_xlnm.Print_Area" localSheetId="0">'PGN.FUNC-INV.EJECUCION.RES.CONT'!$A$1:$L$24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E21" i="2"/>
  <c r="D21" i="2"/>
  <c r="I20" i="2"/>
  <c r="E20" i="2"/>
  <c r="F20" i="2" s="1"/>
  <c r="D20" i="2"/>
  <c r="I19" i="2"/>
  <c r="E19" i="2"/>
  <c r="D19" i="2"/>
  <c r="I18" i="2"/>
  <c r="J18" i="2" s="1"/>
  <c r="E18" i="2"/>
  <c r="K18" i="2" s="1"/>
  <c r="L18" i="2" s="1"/>
  <c r="D18" i="2"/>
  <c r="I17" i="2"/>
  <c r="J17" i="2" s="1"/>
  <c r="E17" i="2"/>
  <c r="K17" i="2" s="1"/>
  <c r="D17" i="2"/>
  <c r="I16" i="2"/>
  <c r="E16" i="2"/>
  <c r="D16" i="2"/>
  <c r="D15" i="2" s="1"/>
  <c r="D14" i="2" s="1"/>
  <c r="H15" i="2"/>
  <c r="H14" i="2"/>
  <c r="K19" i="2" l="1"/>
  <c r="L19" i="2" s="1"/>
  <c r="F19" i="2"/>
  <c r="F16" i="2"/>
  <c r="F18" i="2"/>
  <c r="F21" i="2"/>
  <c r="F17" i="2"/>
  <c r="I15" i="2"/>
  <c r="J15" i="2" s="1"/>
  <c r="J19" i="2"/>
  <c r="J21" i="2"/>
  <c r="J20" i="2"/>
  <c r="E15" i="2"/>
  <c r="J16" i="2"/>
  <c r="L17" i="2"/>
  <c r="K16" i="2"/>
  <c r="L16" i="2" s="1"/>
  <c r="K21" i="2"/>
  <c r="L21" i="2" s="1"/>
  <c r="F15" i="2"/>
  <c r="K20" i="2"/>
  <c r="L20" i="2" s="1"/>
  <c r="I14" i="2" l="1"/>
  <c r="J14" i="2" s="1"/>
  <c r="K15" i="2"/>
  <c r="L15" i="2" s="1"/>
  <c r="E14" i="2"/>
  <c r="K14" i="2" l="1"/>
  <c r="L14" i="2" s="1"/>
  <c r="F14" i="2"/>
</calcChain>
</file>

<file path=xl/sharedStrings.xml><?xml version="1.0" encoding="utf-8"?>
<sst xmlns="http://schemas.openxmlformats.org/spreadsheetml/2006/main" count="22" uniqueCount="21">
  <si>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</si>
  <si>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</si>
  <si>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</si>
  <si>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</si>
  <si>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</si>
  <si>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</si>
  <si>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</si>
  <si>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</si>
  <si>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</si>
  <si>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</si>
  <si>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</si>
  <si>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</si>
  <si>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</si>
  <si>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</si>
  <si>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</si>
  <si>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</si>
  <si>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</si>
  <si>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</si>
  <si>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 xml:space="preserve">Presupuesto de Funcionamiento: B/. 2,292,585.00                                                                                                          Presupuesto de Inversión: B/.434,967.00                               </t>
  </si>
  <si>
    <t>AL 28 DE FEBRERO DE 2021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</si>
  <si>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Mediante Resolución de Gabinete  N°3 del 12 de enero de 2021, publicado en la Gaceta Oficial N° 29197-A,                                                                                                                          ¨Por lo cual se adoptan medidas administrativas y  fiscales para la reestructuración dinámica de Presupuesto General del Estado para la Vigencia Fiscal 2021¨, Se nos aplicó el Tope Presupuestario por el monto total de</t>
    </r>
    <r>
      <rPr>
        <b/>
        <sz val="10"/>
        <color theme="1"/>
        <rFont val="Arial"/>
        <family val="2"/>
      </rPr>
      <t xml:space="preserve"> B/.2,727,552.00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</si>
</sst>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164" fontId="5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 applyNumberFormat="1"/>
    <xf numFmtId="0" fontId="3" fillId="0" borderId="0" xfId="1" applyNumberFormat="1" applyFont="1"/>
    <xf numFmtId="0" fontId="4" fillId="2" borderId="1" xfId="1" applyNumberFormat="1" applyFont="1" applyFill="1" applyBorder="1" applyAlignment="1">
      <alignment horizontal="centerContinuous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4" borderId="1" xfId="2" applyNumberFormat="1" applyFont="1" applyFill="1" applyBorder="1" applyAlignment="1">
      <alignment horizontal="centerContinuous" vertical="center" wrapText="1"/>
    </xf>
    <xf numFmtId="0" fontId="6" fillId="5" borderId="0" xfId="1" applyNumberFormat="1" applyFont="1" applyFill="1" applyBorder="1" applyAlignment="1">
      <alignment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/>
    <xf numFmtId="4" fontId="8" fillId="0" borderId="0" xfId="1" applyNumberFormat="1" applyFont="1" applyFill="1" applyBorder="1" applyAlignment="1">
      <alignment vertical="center"/>
    </xf>
    <xf numFmtId="4" fontId="7" fillId="0" borderId="0" xfId="1" applyNumberFormat="1" applyFont="1"/>
    <xf numFmtId="3" fontId="8" fillId="0" borderId="7" xfId="1" applyNumberFormat="1" applyFont="1" applyFill="1" applyBorder="1" applyAlignment="1">
      <alignment vertical="center"/>
    </xf>
    <xf numFmtId="9" fontId="8" fillId="5" borderId="8" xfId="1" applyNumberFormat="1" applyFont="1" applyFill="1" applyBorder="1" applyAlignment="1">
      <alignment horizontal="center" vertical="center"/>
    </xf>
    <xf numFmtId="0" fontId="9" fillId="5" borderId="0" xfId="1" applyNumberFormat="1" applyFont="1" applyFill="1" applyBorder="1"/>
    <xf numFmtId="3" fontId="8" fillId="5" borderId="9" xfId="1" applyNumberFormat="1" applyFont="1" applyFill="1" applyBorder="1" applyAlignment="1">
      <alignment vertical="center"/>
    </xf>
    <xf numFmtId="3" fontId="8" fillId="8" borderId="10" xfId="1" applyNumberFormat="1" applyFont="1" applyFill="1" applyBorder="1" applyAlignment="1">
      <alignment vertical="center"/>
    </xf>
    <xf numFmtId="9" fontId="8" fillId="8" borderId="11" xfId="2" applyNumberFormat="1" applyFont="1" applyFill="1" applyBorder="1" applyAlignment="1">
      <alignment horizontal="center" vertical="center"/>
    </xf>
    <xf numFmtId="3" fontId="8" fillId="8" borderId="12" xfId="1" applyNumberFormat="1" applyFont="1" applyFill="1" applyBorder="1" applyAlignment="1">
      <alignment vertical="center"/>
    </xf>
    <xf numFmtId="9" fontId="8" fillId="0" borderId="13" xfId="2" applyNumberFormat="1" applyFont="1" applyFill="1" applyBorder="1" applyAlignment="1">
      <alignment horizontal="center" vertical="center"/>
    </xf>
    <xf numFmtId="0" fontId="10" fillId="0" borderId="0" xfId="1" applyNumberFormat="1" applyFont="1"/>
    <xf numFmtId="3" fontId="10" fillId="0" borderId="0" xfId="1" applyNumberFormat="1" applyFont="1"/>
    <xf numFmtId="3" fontId="7" fillId="0" borderId="0" xfId="1" applyNumberFormat="1" applyFont="1"/>
    <xf numFmtId="0" fontId="10" fillId="0" borderId="14" xfId="1" applyNumberFormat="1" applyFont="1" applyBorder="1" applyAlignment="1">
      <alignment vertical="center"/>
    </xf>
    <xf numFmtId="0" fontId="11" fillId="5" borderId="15" xfId="1" applyNumberFormat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vertical="center"/>
    </xf>
    <xf numFmtId="9" fontId="11" fillId="5" borderId="16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vertical="center"/>
    </xf>
    <xf numFmtId="3" fontId="11" fillId="5" borderId="17" xfId="1" applyNumberFormat="1" applyFont="1" applyFill="1" applyBorder="1" applyAlignment="1">
      <alignment vertical="center"/>
    </xf>
    <xf numFmtId="3" fontId="11" fillId="8" borderId="18" xfId="1" applyNumberFormat="1" applyFont="1" applyFill="1" applyBorder="1" applyAlignment="1">
      <alignment vertical="center"/>
    </xf>
    <xf numFmtId="9" fontId="11" fillId="8" borderId="11" xfId="2" applyNumberFormat="1" applyFont="1" applyFill="1" applyBorder="1" applyAlignment="1">
      <alignment horizontal="center" vertical="center"/>
    </xf>
    <xf numFmtId="3" fontId="11" fillId="8" borderId="11" xfId="1" applyNumberFormat="1" applyFont="1" applyFill="1" applyBorder="1" applyAlignment="1">
      <alignment vertical="center"/>
    </xf>
    <xf numFmtId="0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0" borderId="19" xfId="1" applyNumberFormat="1" applyFont="1" applyBorder="1" applyAlignment="1">
      <alignment horizontal="center" vertical="center"/>
    </xf>
    <xf numFmtId="3" fontId="5" fillId="5" borderId="15" xfId="1" applyNumberFormat="1" applyFont="1" applyFill="1" applyBorder="1" applyAlignment="1">
      <alignment horizontal="right" vertical="center"/>
    </xf>
    <xf numFmtId="3" fontId="5" fillId="5" borderId="15" xfId="1" applyNumberFormat="1" applyFont="1" applyFill="1" applyBorder="1" applyAlignment="1">
      <alignment vertical="center"/>
    </xf>
    <xf numFmtId="9" fontId="5" fillId="5" borderId="16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vertical="center"/>
    </xf>
    <xf numFmtId="3" fontId="5" fillId="5" borderId="22" xfId="1" applyNumberFormat="1" applyFont="1" applyFill="1" applyBorder="1" applyAlignment="1"/>
    <xf numFmtId="3" fontId="5" fillId="5" borderId="18" xfId="1" applyNumberFormat="1" applyFont="1" applyFill="1" applyBorder="1" applyAlignment="1">
      <alignment horizontal="right" vertical="center"/>
    </xf>
    <xf numFmtId="9" fontId="5" fillId="0" borderId="11" xfId="2" applyNumberFormat="1" applyFont="1" applyFill="1" applyBorder="1" applyAlignment="1">
      <alignment horizontal="center" vertical="center"/>
    </xf>
    <xf numFmtId="9" fontId="5" fillId="0" borderId="13" xfId="2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vertical="center"/>
    </xf>
    <xf numFmtId="9" fontId="7" fillId="0" borderId="11" xfId="2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vertical="center"/>
    </xf>
    <xf numFmtId="3" fontId="5" fillId="8" borderId="15" xfId="1" applyNumberFormat="1" applyFont="1" applyFill="1" applyBorder="1" applyAlignment="1">
      <alignment vertical="center"/>
    </xf>
    <xf numFmtId="3" fontId="5" fillId="5" borderId="22" xfId="1" applyNumberFormat="1" applyFont="1" applyFill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0" fillId="0" borderId="23" xfId="1" applyNumberFormat="1" applyFont="1" applyBorder="1" applyAlignment="1">
      <alignment vertical="center"/>
    </xf>
    <xf numFmtId="0" fontId="10" fillId="5" borderId="24" xfId="1" applyNumberFormat="1" applyFont="1" applyFill="1" applyBorder="1" applyAlignment="1">
      <alignment horizontal="center" vertical="center"/>
    </xf>
    <xf numFmtId="0" fontId="11" fillId="5" borderId="24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horizontal="right" vertical="center"/>
    </xf>
    <xf numFmtId="9" fontId="11" fillId="5" borderId="25" xfId="1" applyNumberFormat="1" applyFont="1" applyFill="1" applyBorder="1" applyAlignment="1">
      <alignment horizontal="center" vertical="center"/>
    </xf>
    <xf numFmtId="3" fontId="11" fillId="8" borderId="26" xfId="1" applyNumberFormat="1" applyFont="1" applyFill="1" applyBorder="1" applyAlignment="1">
      <alignment vertical="center"/>
    </xf>
    <xf numFmtId="3" fontId="11" fillId="5" borderId="27" xfId="1" applyNumberFormat="1" applyFont="1" applyFill="1" applyBorder="1" applyAlignment="1">
      <alignment horizontal="right" vertical="center"/>
    </xf>
    <xf numFmtId="9" fontId="12" fillId="0" borderId="28" xfId="2" applyNumberFormat="1" applyFont="1" applyFill="1" applyBorder="1" applyAlignment="1">
      <alignment horizontal="center" vertical="center"/>
    </xf>
    <xf numFmtId="9" fontId="11" fillId="0" borderId="29" xfId="2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0" fontId="16" fillId="0" borderId="0" xfId="1" applyNumberFormat="1" applyFont="1"/>
    <xf numFmtId="0" fontId="1" fillId="0" borderId="0" xfId="1" applyNumberFormat="1" applyAlignment="1"/>
    <xf numFmtId="0" fontId="1" fillId="0" borderId="0" xfId="1" applyNumberFormat="1" applyBorder="1" applyAlignment="1">
      <alignment vertical="center"/>
    </xf>
    <xf numFmtId="0" fontId="1" fillId="0" borderId="0" xfId="1" applyNumberFormat="1" applyBorder="1"/>
    <xf numFmtId="0" fontId="1" fillId="5" borderId="0" xfId="1" applyNumberFormat="1" applyFill="1" applyBorder="1"/>
    <xf numFmtId="0" fontId="4" fillId="0" borderId="0" xfId="1" applyNumberFormat="1" applyFont="1" applyAlignment="1"/>
    <xf numFmtId="0" fontId="19" fillId="0" borderId="0" xfId="1" applyNumberFormat="1" applyFont="1" applyAlignment="1"/>
    <xf numFmtId="0" fontId="20" fillId="0" borderId="0" xfId="1" applyNumberFormat="1" applyFont="1" applyAlignment="1"/>
    <xf numFmtId="0" fontId="20" fillId="5" borderId="0" xfId="1" applyNumberFormat="1" applyFont="1" applyFill="1" applyBorder="1" applyAlignment="1"/>
    <xf numFmtId="0" fontId="19" fillId="5" borderId="0" xfId="1" applyNumberFormat="1" applyFont="1" applyFill="1" applyBorder="1" applyAlignment="1"/>
    <xf numFmtId="164" fontId="19" fillId="0" borderId="0" xfId="3" applyFont="1" applyAlignment="1"/>
    <xf numFmtId="164" fontId="13" fillId="0" borderId="0" xfId="3" applyFont="1" applyAlignment="1"/>
    <xf numFmtId="164" fontId="3" fillId="0" borderId="0" xfId="3" applyFont="1" applyAlignment="1"/>
    <xf numFmtId="0" fontId="17" fillId="0" borderId="34" xfId="1" applyNumberFormat="1" applyFont="1" applyBorder="1" applyAlignment="1">
      <alignment horizontal="left" vertical="center" wrapText="1"/>
    </xf>
    <xf numFmtId="0" fontId="17" fillId="0" borderId="35" xfId="1" applyNumberFormat="1" applyFont="1" applyBorder="1" applyAlignment="1">
      <alignment horizontal="left" vertical="center" wrapText="1"/>
    </xf>
    <xf numFmtId="0" fontId="17" fillId="0" borderId="36" xfId="1" applyNumberFormat="1" applyFont="1" applyBorder="1" applyAlignment="1">
      <alignment horizontal="left" vertical="center" wrapText="1"/>
    </xf>
    <xf numFmtId="0" fontId="18" fillId="0" borderId="0" xfId="1" applyNumberFormat="1" applyFont="1" applyBorder="1" applyAlignment="1">
      <alignment horizontal="justify" vertical="justify" wrapText="1"/>
    </xf>
    <xf numFmtId="0" fontId="5" fillId="5" borderId="20" xfId="1" applyNumberFormat="1" applyFont="1" applyFill="1" applyBorder="1" applyAlignment="1">
      <alignment horizontal="left" vertical="center" wrapText="1"/>
    </xf>
    <xf numFmtId="0" fontId="5" fillId="5" borderId="21" xfId="1" applyNumberFormat="1" applyFont="1" applyFill="1" applyBorder="1" applyAlignment="1">
      <alignment horizontal="left" vertical="center" wrapText="1"/>
    </xf>
    <xf numFmtId="0" fontId="7" fillId="0" borderId="30" xfId="1" applyNumberFormat="1" applyFont="1" applyBorder="1" applyAlignment="1">
      <alignment horizontal="center"/>
    </xf>
    <xf numFmtId="0" fontId="13" fillId="0" borderId="31" xfId="1" applyNumberFormat="1" applyFont="1" applyBorder="1" applyAlignment="1">
      <alignment horizontal="justify" vertical="distributed"/>
    </xf>
    <xf numFmtId="0" fontId="13" fillId="0" borderId="32" xfId="1" applyNumberFormat="1" applyFont="1" applyBorder="1" applyAlignment="1">
      <alignment horizontal="justify" vertical="distributed"/>
    </xf>
    <xf numFmtId="0" fontId="13" fillId="0" borderId="33" xfId="1" applyNumberFormat="1" applyFont="1" applyBorder="1" applyAlignment="1">
      <alignment horizontal="justify" vertical="distributed"/>
    </xf>
    <xf numFmtId="0" fontId="2" fillId="0" borderId="0" xfId="1" applyNumberFormat="1" applyFont="1" applyAlignment="1">
      <alignment horizontal="center"/>
    </xf>
    <xf numFmtId="0" fontId="4" fillId="0" borderId="0" xfId="1" applyNumberFormat="1" applyFont="1" applyAlignment="1" applyProtection="1">
      <alignment horizontal="center"/>
      <protection locked="0"/>
    </xf>
    <xf numFmtId="0" fontId="6" fillId="7" borderId="2" xfId="2" applyNumberFormat="1" applyFont="1" applyFill="1" applyBorder="1" applyAlignment="1">
      <alignment horizontal="center" vertical="center" wrapText="1"/>
    </xf>
    <xf numFmtId="0" fontId="6" fillId="7" borderId="3" xfId="2" applyNumberFormat="1" applyFont="1" applyFill="1" applyBorder="1" applyAlignment="1">
      <alignment horizontal="center" vertical="center" wrapText="1"/>
    </xf>
    <xf numFmtId="0" fontId="8" fillId="5" borderId="4" xfId="1" applyNumberFormat="1" applyFont="1" applyFill="1" applyBorder="1" applyAlignment="1">
      <alignment horizontal="center" vertical="center"/>
    </xf>
    <xf numFmtId="0" fontId="8" fillId="5" borderId="5" xfId="1" applyNumberFormat="1" applyFont="1" applyFill="1" applyBorder="1" applyAlignment="1">
      <alignment horizontal="center" vertical="center"/>
    </xf>
    <xf numFmtId="0" fontId="8" fillId="5" borderId="6" xfId="1" applyNumberFormat="1" applyFont="1" applyFill="1" applyBorder="1" applyAlignment="1">
      <alignment horizontal="center" vertical="center"/>
    </xf>
    <xf numFmtId="0" fontId="1" fillId="0" borderId="0" xfId="1" applyNumberFormat="1" applyAlignment="1">
      <alignment horizontal="center"/>
    </xf>
    <xf numFmtId="0" fontId="3" fillId="0" borderId="0" xfId="1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409936</xdr:colOff>
      <xdr:row>0</xdr:row>
      <xdr:rowOff>26958</xdr:rowOff>
    </xdr:from>
    <xdr:to>
      <xdr:col>7</xdr:col>
      <xdr:colOff>53915</xdr:colOff>
      <xdr:row>3</xdr:row>
      <xdr:rowOff>179357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0286" y="26958"/>
          <a:ext cx="891754" cy="722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-%202015-2016-2017-2018%20-%202021/EJECUCION%20DAVID%20ARCE%20%202021/EJECUCI&#211;N%20DE%20FEBRERO%202021%20David/EJECUCI&#211;N%20AL%2028%20DE%20FEBRERO%202021.%20modificado%20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.CONT"/>
      <sheetName val="PGN.FUNC.XCTA"/>
      <sheetName val="PGN.FUNC.GRAFICO"/>
      <sheetName val="PGN.INV.PORMENORIZADO"/>
      <sheetName val="PGN.INV.ESTADO DE PROYECTOS"/>
      <sheetName val="IMEL.FUN.XCTA"/>
      <sheetName val="IMEL.FUNC-INV.EJECUCION.RESUMEN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RES. MEMO CONTENCIÓN DEL GASTO"/>
    </sheetNames>
    <sheetDataSet>
      <sheetData sheetId="0" refreshError="1"/>
      <sheetData sheetId="1">
        <row r="17">
          <cell r="H17">
            <v>23831517</v>
          </cell>
        </row>
        <row r="18">
          <cell r="H18">
            <v>8386325</v>
          </cell>
        </row>
        <row r="19">
          <cell r="H19">
            <v>3374207</v>
          </cell>
        </row>
        <row r="20">
          <cell r="H20">
            <v>212940</v>
          </cell>
        </row>
        <row r="21">
          <cell r="H21">
            <v>35085</v>
          </cell>
        </row>
        <row r="22">
          <cell r="H22">
            <v>1366557</v>
          </cell>
        </row>
      </sheetData>
      <sheetData sheetId="2" refreshError="1"/>
      <sheetData sheetId="3">
        <row r="15">
          <cell r="C15">
            <v>128499351</v>
          </cell>
          <cell r="F15">
            <v>19498112.629999999</v>
          </cell>
        </row>
        <row r="16">
          <cell r="C16">
            <v>11406049</v>
          </cell>
          <cell r="F16">
            <v>1082980.78</v>
          </cell>
        </row>
        <row r="17">
          <cell r="C17">
            <v>3709950</v>
          </cell>
          <cell r="F17">
            <v>311338.00000000017</v>
          </cell>
        </row>
        <row r="18">
          <cell r="C18">
            <v>212940</v>
          </cell>
          <cell r="F18">
            <v>28976.639999999999</v>
          </cell>
        </row>
        <row r="19">
          <cell r="C19">
            <v>50655</v>
          </cell>
          <cell r="F19">
            <v>3081.84</v>
          </cell>
        </row>
      </sheetData>
      <sheetData sheetId="4" refreshError="1"/>
      <sheetData sheetId="5">
        <row r="13">
          <cell r="D13">
            <v>1449891</v>
          </cell>
          <cell r="F13">
            <v>444285.7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41"/>
  <sheetViews>
    <sheetView tabSelected="1" topLeftCell="A7" zoomScale="106" zoomScaleNormal="106" workbookViewId="0">
      <selection activeCell="N14" sqref="N14"/>
    </sheetView>
  </sheetViews>
  <sheetFormatPr baseColWidth="10" defaultColWidth="11.42578125" defaultRowHeight="15" x14ac:dyDescent="0.25"/>
  <cols>
    <col min="1" max="1" width="4.5703125" style="1" customWidth="1"/>
    <col min="2" max="2" width="2.7109375" style="1" customWidth="1"/>
    <col min="3" max="3" width="21.28515625" style="1" customWidth="1"/>
    <col min="4" max="4" width="13.42578125" style="1" customWidth="1"/>
    <col min="5" max="5" width="11.85546875" style="1" customWidth="1"/>
    <col min="6" max="6" width="5.7109375" style="1" customWidth="1"/>
    <col min="7" max="7" width="1.140625" style="65" customWidth="1"/>
    <col min="8" max="8" width="10.42578125" style="65" customWidth="1"/>
    <col min="9" max="9" width="11.5703125" style="1" customWidth="1"/>
    <col min="10" max="10" width="5.85546875" style="1" customWidth="1"/>
    <col min="11" max="11" width="11.85546875" style="1" customWidth="1"/>
    <col min="12" max="12" width="6.42578125" style="1" customWidth="1"/>
    <col min="13" max="15" width="11.42578125" style="1"/>
    <col min="16" max="16" width="14" style="1" bestFit="1" customWidth="1"/>
    <col min="17" max="17" width="11.42578125" style="1"/>
    <col min="18" max="18" width="12.5703125" style="1" bestFit="1" customWidth="1"/>
    <col min="19" max="16384" width="11.42578125" style="1"/>
  </cols>
  <sheetData>
    <row r="1" spans="1:18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8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8" ht="17.2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8" s="2" customFormat="1" ht="15.75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8" s="2" customFormat="1" ht="15.75" x14ac:dyDescent="0.2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8" s="2" customFormat="1" ht="15.75" x14ac:dyDescent="0.25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8" s="2" customFormat="1" ht="9.75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8" s="2" customFormat="1" ht="15.75" x14ac:dyDescent="0.25">
      <c r="A9" s="84" t="s">
        <v>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8" s="2" customFormat="1" ht="15.75" x14ac:dyDescent="0.25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8" s="2" customFormat="1" ht="14.25" x14ac:dyDescent="0.2">
      <c r="A11" s="85" t="s">
        <v>19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8" s="2" customFormat="1" ht="10.5" customHeight="1" thickBo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8" s="8" customFormat="1" ht="24.75" customHeight="1" thickBot="1" x14ac:dyDescent="0.25">
      <c r="A13" s="3" t="s">
        <v>5</v>
      </c>
      <c r="B13" s="3"/>
      <c r="C13" s="3"/>
      <c r="D13" s="4" t="s">
        <v>6</v>
      </c>
      <c r="E13" s="5" t="s">
        <v>7</v>
      </c>
      <c r="F13" s="5"/>
      <c r="G13" s="6"/>
      <c r="H13" s="7" t="s">
        <v>8</v>
      </c>
      <c r="I13" s="86" t="s">
        <v>9</v>
      </c>
      <c r="J13" s="87"/>
      <c r="K13" s="5" t="s">
        <v>7</v>
      </c>
      <c r="L13" s="5"/>
      <c r="P13" s="9"/>
      <c r="R13" s="10"/>
    </row>
    <row r="14" spans="1:18" s="19" customFormat="1" ht="21.75" customHeight="1" x14ac:dyDescent="0.2">
      <c r="A14" s="88" t="s">
        <v>10</v>
      </c>
      <c r="B14" s="89"/>
      <c r="C14" s="90"/>
      <c r="D14" s="11">
        <f>+D15+D21</f>
        <v>145328836</v>
      </c>
      <c r="E14" s="11">
        <f>SUM(E15,E21)</f>
        <v>21368775.59</v>
      </c>
      <c r="F14" s="12">
        <f t="shared" ref="F14:F21" si="0">+E14/D14</f>
        <v>0.14703740963011636</v>
      </c>
      <c r="G14" s="13"/>
      <c r="H14" s="14">
        <f>SUM(H15+H21)</f>
        <v>-2727552</v>
      </c>
      <c r="I14" s="15">
        <f>+I15+I21</f>
        <v>34479079</v>
      </c>
      <c r="J14" s="16">
        <f t="shared" ref="J14:J21" si="1">+I14/D14</f>
        <v>0.23724871091653138</v>
      </c>
      <c r="K14" s="17">
        <f t="shared" ref="K14:K21" si="2">+E14</f>
        <v>21368775.59</v>
      </c>
      <c r="L14" s="18">
        <f>+K14/I14</f>
        <v>0.6197606261466555</v>
      </c>
      <c r="N14" s="20"/>
      <c r="O14" s="20"/>
      <c r="P14" s="21"/>
    </row>
    <row r="15" spans="1:18" s="31" customFormat="1" ht="19.5" customHeight="1" x14ac:dyDescent="0.25">
      <c r="A15" s="22" t="s">
        <v>11</v>
      </c>
      <c r="B15" s="23"/>
      <c r="C15" s="23"/>
      <c r="D15" s="24">
        <f>SUM(D16:D20)</f>
        <v>143878945</v>
      </c>
      <c r="E15" s="24">
        <f>SUM(E16:E20)</f>
        <v>20924489.890000001</v>
      </c>
      <c r="F15" s="25">
        <f t="shared" si="0"/>
        <v>0.14543121573486656</v>
      </c>
      <c r="G15" s="26"/>
      <c r="H15" s="27">
        <f>SUM(H16:H20)</f>
        <v>-2292585</v>
      </c>
      <c r="I15" s="28">
        <f>SUM(I16:I20)</f>
        <v>33547489</v>
      </c>
      <c r="J15" s="29">
        <f>+I15/D15</f>
        <v>0.23316468577108346</v>
      </c>
      <c r="K15" s="30">
        <f>+E15</f>
        <v>20924489.890000001</v>
      </c>
      <c r="L15" s="18">
        <f>+K15/I15</f>
        <v>0.62372745364042004</v>
      </c>
      <c r="P15" s="32"/>
    </row>
    <row r="16" spans="1:18" s="42" customFormat="1" ht="21" customHeight="1" x14ac:dyDescent="0.2">
      <c r="A16" s="33"/>
      <c r="B16" s="78" t="s">
        <v>12</v>
      </c>
      <c r="C16" s="79"/>
      <c r="D16" s="34">
        <f>[1]PGN.FUNC.XCTA!C15</f>
        <v>128499351</v>
      </c>
      <c r="E16" s="35">
        <f>[1]PGN.FUNC.XCTA!F15</f>
        <v>19498112.629999999</v>
      </c>
      <c r="F16" s="36">
        <f t="shared" si="0"/>
        <v>0.1517370514190379</v>
      </c>
      <c r="G16" s="37"/>
      <c r="H16" s="38">
        <v>0</v>
      </c>
      <c r="I16" s="39">
        <f>SUM('[1]PGN.FUNC-INV.EJECUCION.RESUME'!H17+H16)</f>
        <v>23831517</v>
      </c>
      <c r="J16" s="40">
        <f>+I16/D16</f>
        <v>0.18546021294691209</v>
      </c>
      <c r="K16" s="35">
        <f t="shared" si="2"/>
        <v>19498112.629999999</v>
      </c>
      <c r="L16" s="41">
        <f t="shared" ref="L16:L21" si="3">+K16/I16</f>
        <v>0.81816498001365168</v>
      </c>
    </row>
    <row r="17" spans="1:17" s="42" customFormat="1" ht="21" customHeight="1" x14ac:dyDescent="0.2">
      <c r="A17" s="33"/>
      <c r="B17" s="78" t="s">
        <v>13</v>
      </c>
      <c r="C17" s="79"/>
      <c r="D17" s="34">
        <f>[1]PGN.FUNC.XCTA!C16</f>
        <v>11406049</v>
      </c>
      <c r="E17" s="35">
        <f>[1]PGN.FUNC.XCTA!F16</f>
        <v>1082980.78</v>
      </c>
      <c r="F17" s="36">
        <f t="shared" si="0"/>
        <v>9.4947933329060749E-2</v>
      </c>
      <c r="G17" s="37"/>
      <c r="H17" s="38">
        <v>-1421894</v>
      </c>
      <c r="I17" s="39">
        <f>SUM('[1]PGN.FUNC-INV.EJECUCION.RESUME'!H18+H17)</f>
        <v>6964431</v>
      </c>
      <c r="J17" s="43">
        <f t="shared" si="1"/>
        <v>0.61059101183941955</v>
      </c>
      <c r="K17" s="35">
        <f t="shared" si="2"/>
        <v>1082980.78</v>
      </c>
      <c r="L17" s="41">
        <f>+K17/I17</f>
        <v>0.15550168850836488</v>
      </c>
      <c r="P17" s="44"/>
    </row>
    <row r="18" spans="1:17" s="42" customFormat="1" ht="21" customHeight="1" x14ac:dyDescent="0.2">
      <c r="A18" s="33"/>
      <c r="B18" s="78" t="s">
        <v>14</v>
      </c>
      <c r="C18" s="79"/>
      <c r="D18" s="34">
        <f>[1]PGN.FUNC.XCTA!C17</f>
        <v>3709950</v>
      </c>
      <c r="E18" s="35">
        <f>[1]PGN.FUNC.XCTA!F17</f>
        <v>311338.00000000017</v>
      </c>
      <c r="F18" s="36">
        <f t="shared" si="0"/>
        <v>8.3919729376406738E-2</v>
      </c>
      <c r="G18" s="37"/>
      <c r="H18" s="38">
        <v>-870691</v>
      </c>
      <c r="I18" s="39">
        <f>SUM('[1]PGN.FUNC-INV.EJECUCION.RESUME'!H19+H18)</f>
        <v>2503516</v>
      </c>
      <c r="J18" s="40">
        <f t="shared" si="1"/>
        <v>0.67481125082548288</v>
      </c>
      <c r="K18" s="45">
        <f t="shared" si="2"/>
        <v>311338.00000000017</v>
      </c>
      <c r="L18" s="41">
        <f>+K18/I18</f>
        <v>0.12436029967453779</v>
      </c>
    </row>
    <row r="19" spans="1:17" s="42" customFormat="1" ht="21" customHeight="1" x14ac:dyDescent="0.25">
      <c r="A19" s="33"/>
      <c r="B19" s="78" t="s">
        <v>15</v>
      </c>
      <c r="C19" s="79"/>
      <c r="D19" s="34">
        <f>[1]PGN.FUNC.XCTA!C18</f>
        <v>212940</v>
      </c>
      <c r="E19" s="35">
        <f>[1]PGN.FUNC.XCTA!F18</f>
        <v>28976.639999999999</v>
      </c>
      <c r="F19" s="36">
        <f t="shared" si="0"/>
        <v>0.13607889546351085</v>
      </c>
      <c r="G19" s="37"/>
      <c r="H19" s="46">
        <v>0</v>
      </c>
      <c r="I19" s="39">
        <f>SUM('[1]PGN.FUNC-INV.EJECUCION.RESUME'!H20+H19)</f>
        <v>212940</v>
      </c>
      <c r="J19" s="40">
        <f t="shared" si="1"/>
        <v>1</v>
      </c>
      <c r="K19" s="35">
        <f t="shared" si="2"/>
        <v>28976.639999999999</v>
      </c>
      <c r="L19" s="41">
        <f>+K19/I19</f>
        <v>0.13607889546351085</v>
      </c>
      <c r="O19" s="44"/>
      <c r="P19" s="44"/>
      <c r="Q19" s="44"/>
    </row>
    <row r="20" spans="1:17" s="47" customFormat="1" ht="22.5" customHeight="1" x14ac:dyDescent="0.25">
      <c r="A20" s="33"/>
      <c r="B20" s="78" t="s">
        <v>16</v>
      </c>
      <c r="C20" s="79"/>
      <c r="D20" s="34">
        <f>[1]PGN.FUNC.XCTA!C19</f>
        <v>50655</v>
      </c>
      <c r="E20" s="35">
        <f>[1]PGN.FUNC.XCTA!F19</f>
        <v>3081.84</v>
      </c>
      <c r="F20" s="36">
        <f t="shared" si="0"/>
        <v>6.0839798637844243E-2</v>
      </c>
      <c r="G20" s="37"/>
      <c r="H20" s="46">
        <v>0</v>
      </c>
      <c r="I20" s="39">
        <f>SUM('[1]PGN.FUNC-INV.EJECUCION.RESUME'!H21)</f>
        <v>35085</v>
      </c>
      <c r="J20" s="43">
        <f t="shared" si="1"/>
        <v>0.692626591649393</v>
      </c>
      <c r="K20" s="35">
        <f t="shared" si="2"/>
        <v>3081.84</v>
      </c>
      <c r="L20" s="41">
        <f t="shared" si="3"/>
        <v>8.7839247541684484E-2</v>
      </c>
      <c r="O20" s="48"/>
      <c r="P20" s="48"/>
      <c r="Q20" s="48"/>
    </row>
    <row r="21" spans="1:17" s="31" customFormat="1" ht="21.75" customHeight="1" thickBot="1" x14ac:dyDescent="0.3">
      <c r="A21" s="49" t="s">
        <v>17</v>
      </c>
      <c r="B21" s="50"/>
      <c r="C21" s="51"/>
      <c r="D21" s="52">
        <f>[1]PGN.INV.PORMENORIZADO!D13</f>
        <v>1449891</v>
      </c>
      <c r="E21" s="53">
        <f>[1]PGN.INV.PORMENORIZADO!F13</f>
        <v>444285.7</v>
      </c>
      <c r="F21" s="54">
        <f t="shared" si="0"/>
        <v>0.30642696588915996</v>
      </c>
      <c r="G21" s="26"/>
      <c r="H21" s="55">
        <v>-434967</v>
      </c>
      <c r="I21" s="56">
        <f>SUM('[1]PGN.FUNC-INV.EJECUCION.RESUME'!H22+H21)</f>
        <v>931590</v>
      </c>
      <c r="J21" s="57">
        <f t="shared" si="1"/>
        <v>0.6425241621611556</v>
      </c>
      <c r="K21" s="52">
        <f t="shared" si="2"/>
        <v>444285.7</v>
      </c>
      <c r="L21" s="58">
        <f t="shared" si="3"/>
        <v>0.4769111948389313</v>
      </c>
      <c r="N21" s="59"/>
      <c r="O21" s="59"/>
      <c r="P21" s="59"/>
      <c r="Q21" s="59"/>
    </row>
    <row r="22" spans="1:17" ht="15" customHeight="1" thickBot="1" x14ac:dyDescent="0.3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7" ht="42.75" customHeight="1" x14ac:dyDescent="0.25">
      <c r="A23" s="81" t="s">
        <v>20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60"/>
      <c r="O23" s="61"/>
    </row>
    <row r="24" spans="1:17" ht="30" customHeight="1" thickBot="1" x14ac:dyDescent="0.3">
      <c r="A24" s="74" t="s">
        <v>18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60"/>
    </row>
    <row r="25" spans="1:17" ht="103.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62"/>
    </row>
    <row r="26" spans="1:17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2"/>
    </row>
    <row r="27" spans="1:17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2"/>
    </row>
    <row r="28" spans="1:17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2"/>
    </row>
    <row r="29" spans="1:17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2"/>
    </row>
    <row r="30" spans="1:17" x14ac:dyDescent="0.25">
      <c r="A30" s="64"/>
      <c r="B30" s="64"/>
      <c r="C30" s="64"/>
      <c r="D30" s="64"/>
      <c r="E30" s="64"/>
      <c r="F30" s="64"/>
      <c r="I30" s="64"/>
      <c r="J30" s="64"/>
      <c r="K30" s="64"/>
      <c r="L30" s="64"/>
    </row>
    <row r="35" spans="3:14" x14ac:dyDescent="0.25">
      <c r="C35" s="66"/>
      <c r="D35" s="67"/>
      <c r="E35" s="68"/>
      <c r="F35" s="68"/>
      <c r="G35" s="68"/>
      <c r="H35" s="68"/>
      <c r="I35" s="69"/>
      <c r="J35" s="69"/>
      <c r="K35" s="69"/>
      <c r="L35" s="68"/>
      <c r="M35" s="68"/>
      <c r="N35" s="68"/>
    </row>
    <row r="36" spans="3:14" x14ac:dyDescent="0.25">
      <c r="C36" s="67"/>
      <c r="D36" s="67"/>
      <c r="E36" s="68"/>
      <c r="F36" s="68"/>
      <c r="G36" s="68"/>
      <c r="H36" s="68"/>
      <c r="I36" s="69"/>
      <c r="J36" s="69"/>
      <c r="K36" s="69"/>
      <c r="L36" s="68"/>
      <c r="M36" s="68"/>
      <c r="N36" s="68"/>
    </row>
    <row r="37" spans="3:14" x14ac:dyDescent="0.25">
      <c r="C37" s="67"/>
      <c r="D37" s="67"/>
      <c r="E37" s="68"/>
      <c r="F37" s="68"/>
      <c r="G37" s="68"/>
      <c r="H37" s="68"/>
      <c r="I37" s="69"/>
      <c r="J37" s="69"/>
      <c r="K37" s="69"/>
      <c r="L37" s="68"/>
      <c r="M37" s="68"/>
      <c r="N37" s="68"/>
    </row>
    <row r="38" spans="3:14" x14ac:dyDescent="0.25">
      <c r="C38" s="67"/>
      <c r="D38" s="67"/>
      <c r="E38" s="67"/>
      <c r="F38" s="67"/>
      <c r="G38" s="67"/>
      <c r="H38" s="67"/>
      <c r="I38" s="70"/>
      <c r="J38" s="70"/>
      <c r="K38" s="67"/>
      <c r="L38" s="67"/>
      <c r="M38" s="67"/>
      <c r="N38" s="67"/>
    </row>
    <row r="39" spans="3:14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3:14" x14ac:dyDescent="0.25">
      <c r="C40" s="71"/>
      <c r="D40" s="71"/>
      <c r="E40" s="71"/>
      <c r="F40" s="72"/>
      <c r="G40" s="73"/>
      <c r="H40" s="73"/>
      <c r="I40" s="73"/>
      <c r="J40" s="73"/>
      <c r="K40" s="73"/>
      <c r="L40" s="73"/>
      <c r="M40" s="73"/>
      <c r="N40" s="73"/>
    </row>
    <row r="41" spans="3:14" x14ac:dyDescent="0.25">
      <c r="C41" s="71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</sheetData>
  <mergeCells count="20">
    <mergeCell ref="B16:C16"/>
    <mergeCell ref="A1:L4"/>
    <mergeCell ref="A5:L5"/>
    <mergeCell ref="A6:L6"/>
    <mergeCell ref="A7:L7"/>
    <mergeCell ref="A8:L8"/>
    <mergeCell ref="A9:L9"/>
    <mergeCell ref="A10:L10"/>
    <mergeCell ref="A11:L11"/>
    <mergeCell ref="A12:L12"/>
    <mergeCell ref="I13:J13"/>
    <mergeCell ref="A14:C14"/>
    <mergeCell ref="A24:L24"/>
    <mergeCell ref="A25:L25"/>
    <mergeCell ref="B17:C17"/>
    <mergeCell ref="B18:C18"/>
    <mergeCell ref="B19:C19"/>
    <mergeCell ref="B20:C20"/>
    <mergeCell ref="A22:L22"/>
    <mergeCell ref="A23:L23"/>
  </mergeCells>
  <printOptions horizontalCentered="1" verticalCentered="1"/>
  <pageMargins left="0.25" right="0.36" top="0.34" bottom="0.25" header="0.18" footer="0.17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PGN.FUNC-INV.EJECUCION.RES.CONT</vt:lpstr>
      <vt:lpstr>'PGN.FUNC-INV.EJECUCION.RES.CONT'!Área_de_impresión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Arce</dc:creator>
  <cp:lastModifiedBy>David Arce</cp:lastModifiedBy>
  <dcterms:created xsi:type="dcterms:W3CDTF">2021-02-05T21:15:33Z</dcterms:created>
  <dcterms:modified xsi:type="dcterms:W3CDTF">2021-03-16T22:03:15Z</dcterms:modified>
</cp:coreProperties>
</file>