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is.santamaria\Desktop\"/>
    </mc:Choice>
  </mc:AlternateContent>
  <bookViews>
    <workbookView xWindow="0" yWindow="0" windowWidth="19200" windowHeight="652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E20" i="1"/>
  <c r="K20" i="1" s="1"/>
  <c r="L20" i="1" s="1"/>
  <c r="D20" i="1"/>
  <c r="J20" i="1" s="1"/>
  <c r="I19" i="1"/>
  <c r="J19" i="1" s="1"/>
  <c r="E19" i="1"/>
  <c r="F19" i="1" s="1"/>
  <c r="D19" i="1"/>
  <c r="I18" i="1"/>
  <c r="E18" i="1"/>
  <c r="K18" i="1" s="1"/>
  <c r="L18" i="1" s="1"/>
  <c r="D18" i="1"/>
  <c r="J18" i="1" s="1"/>
  <c r="I17" i="1"/>
  <c r="J17" i="1" s="1"/>
  <c r="E17" i="1"/>
  <c r="F17" i="1" s="1"/>
  <c r="D17" i="1"/>
  <c r="I16" i="1"/>
  <c r="E16" i="1"/>
  <c r="K16" i="1" s="1"/>
  <c r="L16" i="1" s="1"/>
  <c r="D16" i="1"/>
  <c r="D14" i="1" s="1"/>
  <c r="D13" i="1" s="1"/>
  <c r="I15" i="1"/>
  <c r="J15" i="1" s="1"/>
  <c r="E15" i="1"/>
  <c r="F15" i="1" s="1"/>
  <c r="D15" i="1"/>
  <c r="H14" i="1"/>
  <c r="E14" i="1"/>
  <c r="K14" i="1" s="1"/>
  <c r="H13" i="1"/>
  <c r="E13" i="1"/>
  <c r="K13" i="1" s="1"/>
  <c r="K15" i="1" l="1"/>
  <c r="L15" i="1" s="1"/>
  <c r="F16" i="1"/>
  <c r="J16" i="1"/>
  <c r="K17" i="1"/>
  <c r="L17" i="1" s="1"/>
  <c r="F18" i="1"/>
  <c r="K19" i="1"/>
  <c r="L19" i="1" s="1"/>
  <c r="F20" i="1"/>
  <c r="F13" i="1"/>
  <c r="F14" i="1"/>
  <c r="I14" i="1"/>
  <c r="I13" i="1" l="1"/>
  <c r="J14" i="1"/>
  <c r="L14" i="1"/>
  <c r="J13" i="1" l="1"/>
  <c r="L13" i="1"/>
</calcChain>
</file>

<file path=xl/sharedStrings.xml><?xml version="1.0" encoding="utf-8"?>
<sst xmlns="http://schemas.openxmlformats.org/spreadsheetml/2006/main" count="21" uniqueCount="20">
  <si>
    <t>PROCURADURÍA GENERAL DE LA NACIÓN</t>
  </si>
  <si>
    <t>SECRETARÍA ADMINISTRATIVA</t>
  </si>
  <si>
    <t>DEPARTAMENTO DE PRESUPUESTO</t>
  </si>
  <si>
    <t>EJECUCIÓN PRESUPUESTARIA</t>
  </si>
  <si>
    <t>FUNCIONAMIENTO E INVERSIÓN</t>
  </si>
  <si>
    <t>AL 31 DE JULIO DE 2020</t>
  </si>
  <si>
    <t>DETALLE</t>
  </si>
  <si>
    <t>Presupuesto Modificado</t>
  </si>
  <si>
    <t>Ejecución Real Acumulada</t>
  </si>
  <si>
    <t>Contención del Gasto</t>
  </si>
  <si>
    <t>Asignación Acumulada</t>
  </si>
  <si>
    <t>TOTAL</t>
  </si>
  <si>
    <t>FUNCIONAMIENTO</t>
  </si>
  <si>
    <t>Servicios Personales</t>
  </si>
  <si>
    <t>Servicios No Personales</t>
  </si>
  <si>
    <t>Materiales y Suministros</t>
  </si>
  <si>
    <t>Maquinaria y Equipo</t>
  </si>
  <si>
    <t>Transferencias Corrientes</t>
  </si>
  <si>
    <t>INVERSIÓN</t>
  </si>
  <si>
    <r>
      <rPr>
        <b/>
        <sz val="10"/>
        <color theme="1"/>
        <rFont val="Calibri"/>
        <family val="2"/>
        <scheme val="minor"/>
      </rPr>
      <t>NOTA: El Presupuesto de Funcionamiento:</t>
    </r>
    <r>
      <rPr>
        <sz val="10"/>
        <color theme="1"/>
        <rFont val="Calibri"/>
        <family val="2"/>
        <scheme val="minor"/>
      </rPr>
      <t xml:space="preserve"> En abril sufrió  (topes presupuestarios) de acuerdo a la Resolución de Gabinete  N°17 del 24 de marzo de 2020, publicado en la Gaceta Oficial N° 28990-B, ¨Por lo cual se adoptan medidas administrativas y  fiscales para la reestructuración dinámica de Presupuesto General del Estado para la Vigencia Fiscal 2020¨, por la suma de</t>
    </r>
    <r>
      <rPr>
        <b/>
        <sz val="10"/>
        <color theme="1"/>
        <rFont val="Calibri"/>
        <family val="2"/>
        <scheme val="minor"/>
      </rPr>
      <t xml:space="preserve"> B/.5,874,298.00</t>
    </r>
    <r>
      <rPr>
        <sz val="10"/>
        <color theme="1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El Presupuesto de Inversión:</t>
    </r>
    <r>
      <rPr>
        <sz val="10"/>
        <color theme="1"/>
        <rFont val="Calibri"/>
        <family val="2"/>
        <scheme val="minor"/>
      </rPr>
      <t xml:space="preserve"> El MEF, en abril, realizó un Traslado  Interinstitucional por la suma de  </t>
    </r>
    <r>
      <rPr>
        <b/>
        <sz val="10"/>
        <color theme="1"/>
        <rFont val="Calibri"/>
        <family val="2"/>
        <scheme val="minor"/>
      </rPr>
      <t>B/.2,351,201.00</t>
    </r>
    <r>
      <rPr>
        <sz val="10"/>
        <color theme="1"/>
        <rFont val="Calibri"/>
        <family val="2"/>
        <scheme val="minor"/>
      </rPr>
      <t xml:space="preserve">, para atender emergencia nacional, declarada por el Consejo de Gabinete mediante Resolución N°18 del 31 de marzo de 2020,                                                                                                                                                                             producto de la pandemia originada por la enfermedad COVID-19.                                                                                                                                                                                                                                                              Del Tope Presupuestario inical </t>
    </r>
    <r>
      <rPr>
        <b/>
        <sz val="10"/>
        <color theme="1"/>
        <rFont val="Calibri"/>
        <family val="2"/>
        <scheme val="minor"/>
      </rPr>
      <t xml:space="preserve">(B/.8,225,499.00), </t>
    </r>
    <r>
      <rPr>
        <sz val="10"/>
        <color theme="1"/>
        <rFont val="Calibri"/>
        <family val="2"/>
        <scheme val="minor"/>
      </rPr>
      <t xml:space="preserve">el MEF, ha realizado a la fecha                                                                                                               Traslado Interinstitucional por la suma de </t>
    </r>
    <r>
      <rPr>
        <b/>
        <sz val="10"/>
        <color theme="1"/>
        <rFont val="Calibri"/>
        <family val="2"/>
        <scheme val="minor"/>
      </rPr>
      <t xml:space="preserve">B/.4,351,201.00, </t>
    </r>
    <r>
      <rPr>
        <sz val="10"/>
        <color theme="1"/>
        <rFont val="Calibri"/>
        <family val="2"/>
        <scheme val="minor"/>
      </rPr>
      <t xml:space="preserve">afectando el Presupuesto Modificado.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Cabe señalar que en julio el MEF, realizó un ajuste al Tope Inicial a favor de la PNG, por la suma de </t>
    </r>
    <r>
      <rPr>
        <b/>
        <sz val="10"/>
        <color theme="1"/>
        <rFont val="Calibri"/>
        <family val="2"/>
        <scheme val="minor"/>
      </rPr>
      <t>B/.359,928.00.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En Servicios Personales, se refleja una baja ejecución, porque la Contraloría General de la República, confronta problemas en el sistema, para realizar el registro del devengado de Sueldos y Contribuciones a la Seguridad Social.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</si>
</sst>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€-2]\ * #,##0.00_ ;_ [$€-2]\ * \-#,##0.00_ ;_ [$€-2]\ * &quot;-&quot;??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0" tint="-0.249977111117893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hair">
        <color theme="0" tint="-0.249977111117893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theme="0" tint="-0.24994659260841701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/>
      </right>
      <top style="hair">
        <color theme="0" tint="-0.24994659260841701"/>
      </top>
      <bottom style="medium">
        <color indexed="64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</borders>
  <cellStyleXfs count="3">
    <xf numFmtId="0" fontId="0" fillId="0" borderId="0"/>
    <xf numFmtId="164" fontId="1" fillId="0" borderId="0"/>
    <xf numFmtId="164" fontId="5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1" applyNumberFormat="1" applyAlignment="1">
      <alignment horizontal="center"/>
    </xf>
    <xf numFmtId="0" fontId="2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4" fillId="0" borderId="0" xfId="1" applyNumberFormat="1" applyFont="1" applyAlignment="1" applyProtection="1">
      <alignment horizontal="center"/>
      <protection locked="0"/>
    </xf>
    <xf numFmtId="0" fontId="4" fillId="2" borderId="1" xfId="1" applyNumberFormat="1" applyFont="1" applyFill="1" applyBorder="1" applyAlignment="1">
      <alignment horizontal="centerContinuous" vertical="center" wrapText="1"/>
    </xf>
    <xf numFmtId="0" fontId="6" fillId="3" borderId="1" xfId="2" applyNumberFormat="1" applyFont="1" applyFill="1" applyBorder="1" applyAlignment="1">
      <alignment horizontal="center" vertical="center" wrapText="1"/>
    </xf>
    <xf numFmtId="0" fontId="6" fillId="4" borderId="1" xfId="2" applyNumberFormat="1" applyFont="1" applyFill="1" applyBorder="1" applyAlignment="1">
      <alignment horizontal="centerContinuous" vertical="center" wrapText="1"/>
    </xf>
    <xf numFmtId="0" fontId="6" fillId="5" borderId="0" xfId="1" applyNumberFormat="1" applyFont="1" applyFill="1" applyBorder="1" applyAlignment="1">
      <alignment vertical="center" wrapText="1"/>
    </xf>
    <xf numFmtId="0" fontId="6" fillId="6" borderId="1" xfId="1" applyNumberFormat="1" applyFont="1" applyFill="1" applyBorder="1" applyAlignment="1">
      <alignment horizontal="center" vertical="center" wrapText="1"/>
    </xf>
    <xf numFmtId="0" fontId="6" fillId="7" borderId="2" xfId="2" applyNumberFormat="1" applyFont="1" applyFill="1" applyBorder="1" applyAlignment="1">
      <alignment horizontal="center" vertical="center" wrapText="1"/>
    </xf>
    <xf numFmtId="0" fontId="6" fillId="7" borderId="3" xfId="2" applyNumberFormat="1" applyFont="1" applyFill="1" applyBorder="1" applyAlignment="1">
      <alignment horizontal="center" vertical="center" wrapText="1"/>
    </xf>
    <xf numFmtId="0" fontId="7" fillId="5" borderId="4" xfId="1" applyNumberFormat="1" applyFont="1" applyFill="1" applyBorder="1" applyAlignment="1">
      <alignment horizontal="center" vertical="center"/>
    </xf>
    <xf numFmtId="0" fontId="7" fillId="5" borderId="5" xfId="1" applyNumberFormat="1" applyFont="1" applyFill="1" applyBorder="1" applyAlignment="1">
      <alignment horizontal="center" vertical="center"/>
    </xf>
    <xf numFmtId="0" fontId="7" fillId="5" borderId="6" xfId="1" applyNumberFormat="1" applyFont="1" applyFill="1" applyBorder="1" applyAlignment="1">
      <alignment horizontal="center" vertical="center"/>
    </xf>
    <xf numFmtId="3" fontId="7" fillId="0" borderId="7" xfId="1" applyNumberFormat="1" applyFont="1" applyFill="1" applyBorder="1" applyAlignment="1">
      <alignment vertical="center"/>
    </xf>
    <xf numFmtId="9" fontId="7" fillId="5" borderId="8" xfId="1" applyNumberFormat="1" applyFont="1" applyFill="1" applyBorder="1" applyAlignment="1">
      <alignment horizontal="center" vertical="center"/>
    </xf>
    <xf numFmtId="0" fontId="8" fillId="5" borderId="0" xfId="1" applyNumberFormat="1" applyFont="1" applyFill="1" applyBorder="1"/>
    <xf numFmtId="3" fontId="7" fillId="5" borderId="9" xfId="1" applyNumberFormat="1" applyFont="1" applyFill="1" applyBorder="1" applyAlignment="1">
      <alignment vertical="center"/>
    </xf>
    <xf numFmtId="3" fontId="7" fillId="0" borderId="10" xfId="1" applyNumberFormat="1" applyFont="1" applyFill="1" applyBorder="1" applyAlignment="1">
      <alignment vertical="center"/>
    </xf>
    <xf numFmtId="9" fontId="8" fillId="0" borderId="11" xfId="2" applyNumberFormat="1" applyFont="1" applyFill="1" applyBorder="1" applyAlignment="1">
      <alignment horizontal="center" vertical="center"/>
    </xf>
    <xf numFmtId="3" fontId="7" fillId="5" borderId="12" xfId="1" applyNumberFormat="1" applyFont="1" applyFill="1" applyBorder="1" applyAlignment="1">
      <alignment vertical="center"/>
    </xf>
    <xf numFmtId="9" fontId="7" fillId="0" borderId="13" xfId="2" applyNumberFormat="1" applyFont="1" applyFill="1" applyBorder="1" applyAlignment="1">
      <alignment horizontal="center" vertical="center"/>
    </xf>
    <xf numFmtId="0" fontId="9" fillId="0" borderId="14" xfId="1" applyNumberFormat="1" applyFont="1" applyBorder="1" applyAlignment="1">
      <alignment vertical="center"/>
    </xf>
    <xf numFmtId="3" fontId="10" fillId="0" borderId="15" xfId="1" applyNumberFormat="1" applyFont="1" applyFill="1" applyBorder="1" applyAlignment="1">
      <alignment vertical="center"/>
    </xf>
    <xf numFmtId="9" fontId="10" fillId="5" borderId="16" xfId="1" applyNumberFormat="1" applyFont="1" applyFill="1" applyBorder="1" applyAlignment="1">
      <alignment horizontal="center" vertical="center"/>
    </xf>
    <xf numFmtId="0" fontId="11" fillId="5" borderId="0" xfId="1" applyNumberFormat="1" applyFont="1" applyFill="1" applyBorder="1" applyAlignment="1">
      <alignment vertical="center"/>
    </xf>
    <xf numFmtId="3" fontId="11" fillId="5" borderId="17" xfId="1" applyNumberFormat="1" applyFont="1" applyFill="1" applyBorder="1" applyAlignment="1">
      <alignment vertical="center"/>
    </xf>
    <xf numFmtId="3" fontId="10" fillId="0" borderId="18" xfId="1" applyNumberFormat="1" applyFont="1" applyFill="1" applyBorder="1" applyAlignment="1">
      <alignment vertical="center"/>
    </xf>
    <xf numFmtId="9" fontId="11" fillId="0" borderId="11" xfId="2" applyNumberFormat="1" applyFont="1" applyFill="1" applyBorder="1" applyAlignment="1">
      <alignment horizontal="center" vertical="center"/>
    </xf>
    <xf numFmtId="3" fontId="10" fillId="5" borderId="11" xfId="1" applyNumberFormat="1" applyFont="1" applyFill="1" applyBorder="1" applyAlignment="1">
      <alignment vertical="center"/>
    </xf>
    <xf numFmtId="9" fontId="10" fillId="0" borderId="13" xfId="2" applyNumberFormat="1" applyFont="1" applyFill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0" fontId="5" fillId="5" borderId="20" xfId="1" applyNumberFormat="1" applyFont="1" applyFill="1" applyBorder="1" applyAlignment="1">
      <alignment horizontal="left" vertical="center" wrapText="1"/>
    </xf>
    <xf numFmtId="0" fontId="5" fillId="5" borderId="21" xfId="1" applyNumberFormat="1" applyFont="1" applyFill="1" applyBorder="1" applyAlignment="1">
      <alignment horizontal="left" vertical="center" wrapText="1"/>
    </xf>
    <xf numFmtId="3" fontId="5" fillId="5" borderId="15" xfId="1" applyNumberFormat="1" applyFont="1" applyFill="1" applyBorder="1" applyAlignment="1">
      <alignment horizontal="right" vertical="center"/>
    </xf>
    <xf numFmtId="3" fontId="5" fillId="5" borderId="15" xfId="1" applyNumberFormat="1" applyFont="1" applyFill="1" applyBorder="1" applyAlignment="1">
      <alignment vertical="center"/>
    </xf>
    <xf numFmtId="9" fontId="5" fillId="5" borderId="16" xfId="1" applyNumberFormat="1" applyFont="1" applyFill="1" applyBorder="1" applyAlignment="1">
      <alignment horizontal="center" vertical="center"/>
    </xf>
    <xf numFmtId="0" fontId="12" fillId="5" borderId="0" xfId="1" applyNumberFormat="1" applyFont="1" applyFill="1" applyBorder="1" applyAlignment="1">
      <alignment vertical="center"/>
    </xf>
    <xf numFmtId="3" fontId="5" fillId="5" borderId="22" xfId="1" applyNumberFormat="1" applyFont="1" applyFill="1" applyBorder="1" applyAlignment="1">
      <alignment vertical="center"/>
    </xf>
    <xf numFmtId="3" fontId="5" fillId="5" borderId="18" xfId="1" applyNumberFormat="1" applyFont="1" applyFill="1" applyBorder="1" applyAlignment="1">
      <alignment horizontal="right" vertical="center"/>
    </xf>
    <xf numFmtId="9" fontId="4" fillId="0" borderId="11" xfId="2" applyNumberFormat="1" applyFont="1" applyFill="1" applyBorder="1" applyAlignment="1">
      <alignment horizontal="center" vertical="center"/>
    </xf>
    <xf numFmtId="9" fontId="5" fillId="0" borderId="13" xfId="2" applyNumberFormat="1" applyFont="1" applyFill="1" applyBorder="1" applyAlignment="1">
      <alignment horizontal="center" vertical="center"/>
    </xf>
    <xf numFmtId="0" fontId="9" fillId="0" borderId="23" xfId="1" applyNumberFormat="1" applyFont="1" applyBorder="1" applyAlignment="1">
      <alignment vertical="center"/>
    </xf>
    <xf numFmtId="3" fontId="10" fillId="0" borderId="24" xfId="1" applyNumberFormat="1" applyFont="1" applyFill="1" applyBorder="1" applyAlignment="1">
      <alignment vertical="center"/>
    </xf>
    <xf numFmtId="3" fontId="10" fillId="0" borderId="24" xfId="1" applyNumberFormat="1" applyFont="1" applyFill="1" applyBorder="1" applyAlignment="1">
      <alignment horizontal="right" vertical="center"/>
    </xf>
    <xf numFmtId="9" fontId="10" fillId="5" borderId="25" xfId="1" applyNumberFormat="1" applyFont="1" applyFill="1" applyBorder="1" applyAlignment="1">
      <alignment horizontal="center" vertical="center"/>
    </xf>
    <xf numFmtId="3" fontId="10" fillId="8" borderId="26" xfId="1" applyNumberFormat="1" applyFont="1" applyFill="1" applyBorder="1" applyAlignment="1">
      <alignment vertical="center"/>
    </xf>
    <xf numFmtId="3" fontId="10" fillId="5" borderId="27" xfId="1" applyNumberFormat="1" applyFont="1" applyFill="1" applyBorder="1" applyAlignment="1">
      <alignment horizontal="right" vertical="center"/>
    </xf>
    <xf numFmtId="9" fontId="11" fillId="0" borderId="28" xfId="2" applyNumberFormat="1" applyFont="1" applyFill="1" applyBorder="1" applyAlignment="1">
      <alignment horizontal="center" vertical="center"/>
    </xf>
    <xf numFmtId="9" fontId="10" fillId="0" borderId="29" xfId="2" applyNumberFormat="1" applyFont="1" applyFill="1" applyBorder="1" applyAlignment="1">
      <alignment horizontal="center" vertical="center"/>
    </xf>
    <xf numFmtId="0" fontId="12" fillId="0" borderId="30" xfId="1" applyNumberFormat="1" applyFont="1" applyBorder="1" applyAlignment="1">
      <alignment horizontal="center"/>
    </xf>
    <xf numFmtId="0" fontId="13" fillId="0" borderId="2" xfId="1" applyNumberFormat="1" applyFont="1" applyBorder="1" applyAlignment="1">
      <alignment horizontal="justify" vertical="distributed" wrapText="1"/>
    </xf>
    <xf numFmtId="0" fontId="13" fillId="0" borderId="31" xfId="1" applyNumberFormat="1" applyFont="1" applyBorder="1" applyAlignment="1">
      <alignment horizontal="justify" vertical="distributed" wrapText="1"/>
    </xf>
    <xf numFmtId="0" fontId="13" fillId="0" borderId="3" xfId="1" applyNumberFormat="1" applyFont="1" applyBorder="1" applyAlignment="1">
      <alignment horizontal="justify" vertical="distributed" wrapText="1"/>
    </xf>
    <xf numFmtId="0" fontId="10" fillId="5" borderId="33" xfId="1" applyNumberFormat="1" applyFont="1" applyFill="1" applyBorder="1" applyAlignment="1">
      <alignment horizontal="center" vertical="center"/>
    </xf>
    <xf numFmtId="0" fontId="9" fillId="5" borderId="32" xfId="1" applyNumberFormat="1" applyFont="1" applyFill="1" applyBorder="1" applyAlignment="1">
      <alignment horizontal="center" vertical="center"/>
    </xf>
    <xf numFmtId="0" fontId="10" fillId="5" borderId="35" xfId="1" applyNumberFormat="1" applyFont="1" applyFill="1" applyBorder="1" applyAlignment="1">
      <alignment horizontal="center" vertical="center"/>
    </xf>
    <xf numFmtId="0" fontId="10" fillId="5" borderId="34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733426</xdr:colOff>
      <xdr:row>0</xdr:row>
      <xdr:rowOff>19049</xdr:rowOff>
    </xdr:from>
    <xdr:to>
      <xdr:col>5</xdr:col>
      <xdr:colOff>619126</xdr:colOff>
      <xdr:row>3</xdr:row>
      <xdr:rowOff>123824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9926" y="19049"/>
          <a:ext cx="800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JECUCI&#211;N%20JULY%202020\EJECUCI&#211;N%20AL%2031%20DE%20JULIO%2029.07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MENORIZADO"/>
      <sheetName val="PGN.FUNC-INV.EJECUCION.RESUME"/>
      <sheetName val="PGN.FUNC-INV.EJECUCION.RESU (2"/>
      <sheetName val="PGN.FUNC.XCTA"/>
      <sheetName val="PGN.FUNC.GRAFICO"/>
      <sheetName val="PGN.INV.PORMENORIZADO"/>
      <sheetName val="PGN.INV.ESTADO DE PROYECTOS"/>
      <sheetName val="IMEL.FUNC-INV.EJECUCION.RESUMEN"/>
      <sheetName val="IMEL.FUN.XCTA"/>
      <sheetName val="IMEL.FUNC.GRAFICO"/>
      <sheetName val="IMEL.INV.PORMENORIZADO"/>
      <sheetName val="IMEL.INV.ESTADOS DE PROYECTOS."/>
      <sheetName val="MP.FUN-INV.EJEC.CONSOLIDADO"/>
      <sheetName val="MP.FUN.X CTA"/>
      <sheetName val="MP.FUN.GRAFICO"/>
      <sheetName val="MP.INVERSION.RESUMEN"/>
      <sheetName val="M.P. INV. X PROYECTO (2)"/>
      <sheetName val="MP.PROGRAMATICA (2)"/>
      <sheetName val="RESUMEN PARA MEMO"/>
      <sheetName val="CUADRO CONTENCIÓN DEL GASTO"/>
      <sheetName val="Hoja1"/>
    </sheetNames>
    <sheetDataSet>
      <sheetData sheetId="0"/>
      <sheetData sheetId="1">
        <row r="17">
          <cell r="H17">
            <v>57437504</v>
          </cell>
        </row>
        <row r="18">
          <cell r="H18">
            <v>11279799.98</v>
          </cell>
        </row>
        <row r="19">
          <cell r="H19">
            <v>3472266</v>
          </cell>
        </row>
        <row r="20">
          <cell r="H20">
            <v>1996</v>
          </cell>
        </row>
        <row r="21">
          <cell r="H21">
            <v>135296</v>
          </cell>
        </row>
        <row r="22">
          <cell r="H22">
            <v>2465150</v>
          </cell>
        </row>
      </sheetData>
      <sheetData sheetId="2"/>
      <sheetData sheetId="3">
        <row r="15">
          <cell r="C15">
            <v>94923074</v>
          </cell>
          <cell r="F15">
            <v>50040748.210000001</v>
          </cell>
        </row>
        <row r="16">
          <cell r="C16">
            <v>12133033</v>
          </cell>
          <cell r="F16">
            <v>6893536.6900000004</v>
          </cell>
        </row>
        <row r="17">
          <cell r="C17">
            <v>3472266</v>
          </cell>
          <cell r="F17">
            <v>1304997.8599999999</v>
          </cell>
        </row>
        <row r="18">
          <cell r="C18">
            <v>1996</v>
          </cell>
          <cell r="F18">
            <v>1081.76</v>
          </cell>
        </row>
        <row r="19">
          <cell r="C19">
            <v>135296</v>
          </cell>
          <cell r="F19">
            <v>103214.13</v>
          </cell>
        </row>
      </sheetData>
      <sheetData sheetId="4"/>
      <sheetData sheetId="5">
        <row r="13">
          <cell r="D13">
            <v>2465150</v>
          </cell>
          <cell r="F13">
            <v>1161668.96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Normal="100" workbookViewId="0">
      <selection activeCell="R22" sqref="R22"/>
    </sheetView>
  </sheetViews>
  <sheetFormatPr baseColWidth="10" defaultRowHeight="15" x14ac:dyDescent="0.25"/>
  <cols>
    <col min="1" max="1" width="5" customWidth="1"/>
    <col min="3" max="3" width="11.625" customWidth="1"/>
    <col min="4" max="4" width="13.75" customWidth="1"/>
    <col min="5" max="5" width="12" customWidth="1"/>
    <col min="6" max="6" width="8.625" customWidth="1"/>
    <col min="7" max="7" width="1.5" customWidth="1"/>
    <col min="8" max="8" width="13.125" customWidth="1"/>
    <col min="9" max="9" width="9.75" customWidth="1"/>
    <col min="10" max="10" width="8.875" customWidth="1"/>
    <col min="11" max="11" width="11.875" customWidth="1"/>
    <col min="12" max="12" width="8.625" customWidth="1"/>
    <col min="13" max="13" width="0.375" hidden="1" customWidth="1"/>
    <col min="14" max="15" width="11" hidden="1" customWidth="1"/>
    <col min="16" max="16" width="0.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75" x14ac:dyDescent="0.25">
      <c r="A9" s="2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thickBot="1" x14ac:dyDescent="0.3">
      <c r="A11" s="4" t="s"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3.25" thickBot="1" x14ac:dyDescent="0.3">
      <c r="A12" s="5" t="s">
        <v>6</v>
      </c>
      <c r="B12" s="5"/>
      <c r="C12" s="5"/>
      <c r="D12" s="6" t="s">
        <v>7</v>
      </c>
      <c r="E12" s="7" t="s">
        <v>8</v>
      </c>
      <c r="F12" s="7"/>
      <c r="G12" s="8"/>
      <c r="H12" s="9" t="s">
        <v>9</v>
      </c>
      <c r="I12" s="10" t="s">
        <v>10</v>
      </c>
      <c r="J12" s="11"/>
      <c r="K12" s="7" t="s">
        <v>8</v>
      </c>
      <c r="L12" s="7"/>
    </row>
    <row r="13" spans="1:12" x14ac:dyDescent="0.25">
      <c r="A13" s="12" t="s">
        <v>11</v>
      </c>
      <c r="B13" s="13"/>
      <c r="C13" s="14"/>
      <c r="D13" s="15">
        <f>+D14+D20</f>
        <v>113130815</v>
      </c>
      <c r="E13" s="15">
        <f>SUM(E14,E20)</f>
        <v>59505247.609999999</v>
      </c>
      <c r="F13" s="16">
        <f t="shared" ref="F13:F20" si="0">+E13/D13</f>
        <v>0.52598620110709893</v>
      </c>
      <c r="G13" s="17"/>
      <c r="H13" s="18">
        <f>SUM(H14+H20)</f>
        <v>-3514369.62</v>
      </c>
      <c r="I13" s="19">
        <f>+I14+I20</f>
        <v>71277642.359999999</v>
      </c>
      <c r="J13" s="20">
        <f t="shared" ref="J13:J20" si="1">+I13/D13</f>
        <v>0.63004622003297683</v>
      </c>
      <c r="K13" s="21">
        <f t="shared" ref="K13:K20" si="2">+E13</f>
        <v>59505247.609999999</v>
      </c>
      <c r="L13" s="22">
        <f t="shared" ref="L13:L20" si="3">+K13/I13</f>
        <v>0.83483748395406387</v>
      </c>
    </row>
    <row r="14" spans="1:12" x14ac:dyDescent="0.25">
      <c r="A14" s="23" t="s">
        <v>12</v>
      </c>
      <c r="B14" s="57"/>
      <c r="C14" s="58"/>
      <c r="D14" s="24">
        <f>SUM(D15:D19)</f>
        <v>110665665</v>
      </c>
      <c r="E14" s="24">
        <f>SUM(E15:E19)</f>
        <v>58343578.649999999</v>
      </c>
      <c r="F14" s="25">
        <f t="shared" si="0"/>
        <v>0.52720578374512095</v>
      </c>
      <c r="G14" s="26"/>
      <c r="H14" s="27">
        <f>SUM(H15:H19)</f>
        <v>-3514369.62</v>
      </c>
      <c r="I14" s="28">
        <f>SUM(I15:I19)</f>
        <v>68812492.359999999</v>
      </c>
      <c r="J14" s="29">
        <f>+I14/D14</f>
        <v>0.62180525784578256</v>
      </c>
      <c r="K14" s="30">
        <f t="shared" si="2"/>
        <v>58343578.649999999</v>
      </c>
      <c r="L14" s="31">
        <f t="shared" si="3"/>
        <v>0.84786318078364686</v>
      </c>
    </row>
    <row r="15" spans="1:12" x14ac:dyDescent="0.25">
      <c r="A15" s="32"/>
      <c r="B15" s="33" t="s">
        <v>13</v>
      </c>
      <c r="C15" s="34"/>
      <c r="D15" s="35">
        <f>[1]PGN.FUNC.XCTA!C15</f>
        <v>94923074</v>
      </c>
      <c r="E15" s="36">
        <f>[1]PGN.FUNC.XCTA!F15</f>
        <v>50040748.210000001</v>
      </c>
      <c r="F15" s="37">
        <f t="shared" si="0"/>
        <v>0.52717159381079459</v>
      </c>
      <c r="G15" s="38"/>
      <c r="H15" s="39">
        <v>-1033480</v>
      </c>
      <c r="I15" s="40">
        <f>SUM('[1]PGN.FUNC-INV.EJECUCION.RESUME'!H17+H15)</f>
        <v>56404024</v>
      </c>
      <c r="J15" s="41">
        <f t="shared" si="1"/>
        <v>0.59420772656393328</v>
      </c>
      <c r="K15" s="36">
        <f t="shared" si="2"/>
        <v>50040748.210000001</v>
      </c>
      <c r="L15" s="42">
        <f t="shared" si="3"/>
        <v>0.88718401031103744</v>
      </c>
    </row>
    <row r="16" spans="1:12" x14ac:dyDescent="0.25">
      <c r="A16" s="32"/>
      <c r="B16" s="33" t="s">
        <v>14</v>
      </c>
      <c r="C16" s="34"/>
      <c r="D16" s="35">
        <f>[1]PGN.FUNC.XCTA!C16</f>
        <v>12133033</v>
      </c>
      <c r="E16" s="36">
        <f>[1]PGN.FUNC.XCTA!F16</f>
        <v>6893536.6900000004</v>
      </c>
      <c r="F16" s="37">
        <f t="shared" si="0"/>
        <v>0.56816269188421398</v>
      </c>
      <c r="G16" s="38"/>
      <c r="H16" s="39">
        <v>-1013004.62</v>
      </c>
      <c r="I16" s="40">
        <f>SUM('[1]PGN.FUNC-INV.EJECUCION.RESUME'!H18+H16)</f>
        <v>10266795.360000001</v>
      </c>
      <c r="J16" s="41">
        <f t="shared" si="1"/>
        <v>0.8461853981605425</v>
      </c>
      <c r="K16" s="36">
        <f t="shared" si="2"/>
        <v>6893536.6900000004</v>
      </c>
      <c r="L16" s="42">
        <f t="shared" si="3"/>
        <v>0.67143996235257575</v>
      </c>
    </row>
    <row r="17" spans="1:12" x14ac:dyDescent="0.25">
      <c r="A17" s="32"/>
      <c r="B17" s="33" t="s">
        <v>15</v>
      </c>
      <c r="C17" s="34"/>
      <c r="D17" s="35">
        <f>[1]PGN.FUNC.XCTA!C17</f>
        <v>3472266</v>
      </c>
      <c r="E17" s="36">
        <f>[1]PGN.FUNC.XCTA!F17</f>
        <v>1304997.8599999999</v>
      </c>
      <c r="F17" s="37">
        <f t="shared" si="0"/>
        <v>0.37583464515679382</v>
      </c>
      <c r="G17" s="38"/>
      <c r="H17" s="39">
        <v>-1467885</v>
      </c>
      <c r="I17" s="40">
        <f>SUM('[1]PGN.FUNC-INV.EJECUCION.RESUME'!H19+H17)</f>
        <v>2004381</v>
      </c>
      <c r="J17" s="41">
        <f t="shared" si="1"/>
        <v>0.5772544499758947</v>
      </c>
      <c r="K17" s="36">
        <f t="shared" si="2"/>
        <v>1304997.8599999999</v>
      </c>
      <c r="L17" s="42">
        <f t="shared" si="3"/>
        <v>0.65107275512988794</v>
      </c>
    </row>
    <row r="18" spans="1:12" x14ac:dyDescent="0.25">
      <c r="A18" s="32"/>
      <c r="B18" s="33" t="s">
        <v>16</v>
      </c>
      <c r="C18" s="34"/>
      <c r="D18" s="35">
        <f>[1]PGN.FUNC.XCTA!C18</f>
        <v>1996</v>
      </c>
      <c r="E18" s="36">
        <f>[1]PGN.FUNC.XCTA!F18</f>
        <v>1081.76</v>
      </c>
      <c r="F18" s="37">
        <f t="shared" si="0"/>
        <v>0.54196392785571146</v>
      </c>
      <c r="G18" s="38"/>
      <c r="H18" s="39">
        <v>0</v>
      </c>
      <c r="I18" s="40">
        <f>SUM('[1]PGN.FUNC-INV.EJECUCION.RESUME'!H20+H18)</f>
        <v>1996</v>
      </c>
      <c r="J18" s="41">
        <f t="shared" si="1"/>
        <v>1</v>
      </c>
      <c r="K18" s="36">
        <f t="shared" si="2"/>
        <v>1081.76</v>
      </c>
      <c r="L18" s="42">
        <f t="shared" si="3"/>
        <v>0.54196392785571146</v>
      </c>
    </row>
    <row r="19" spans="1:12" ht="21" customHeight="1" x14ac:dyDescent="0.25">
      <c r="A19" s="32"/>
      <c r="B19" s="33" t="s">
        <v>17</v>
      </c>
      <c r="C19" s="34"/>
      <c r="D19" s="35">
        <f>[1]PGN.FUNC.XCTA!C19</f>
        <v>135296</v>
      </c>
      <c r="E19" s="36">
        <f>[1]PGN.FUNC.XCTA!F19</f>
        <v>103214.13</v>
      </c>
      <c r="F19" s="37">
        <f t="shared" si="0"/>
        <v>0.76287643389309368</v>
      </c>
      <c r="G19" s="38"/>
      <c r="H19" s="39">
        <v>0</v>
      </c>
      <c r="I19" s="40">
        <f>SUM('[1]PGN.FUNC-INV.EJECUCION.RESUME'!H21)</f>
        <v>135296</v>
      </c>
      <c r="J19" s="41">
        <f t="shared" si="1"/>
        <v>1</v>
      </c>
      <c r="K19" s="36">
        <f t="shared" si="2"/>
        <v>103214.13</v>
      </c>
      <c r="L19" s="42">
        <f t="shared" si="3"/>
        <v>0.76287643389309368</v>
      </c>
    </row>
    <row r="20" spans="1:12" ht="15.75" thickBot="1" x14ac:dyDescent="0.3">
      <c r="A20" s="43" t="s">
        <v>18</v>
      </c>
      <c r="B20" s="56"/>
      <c r="C20" s="55"/>
      <c r="D20" s="44">
        <f>[1]PGN.INV.PORMENORIZADO!D13</f>
        <v>2465150</v>
      </c>
      <c r="E20" s="45">
        <f>[1]PGN.INV.PORMENORIZADO!F13</f>
        <v>1161668.96</v>
      </c>
      <c r="F20" s="46">
        <f t="shared" si="0"/>
        <v>0.47123662251789949</v>
      </c>
      <c r="G20" s="26"/>
      <c r="H20" s="47">
        <v>0</v>
      </c>
      <c r="I20" s="48">
        <f>SUM('[1]PGN.FUNC-INV.EJECUCION.RESUME'!H22+H20)</f>
        <v>2465150</v>
      </c>
      <c r="J20" s="49">
        <f t="shared" si="1"/>
        <v>1</v>
      </c>
      <c r="K20" s="44">
        <f t="shared" si="2"/>
        <v>1161668.96</v>
      </c>
      <c r="L20" s="50">
        <f t="shared" si="3"/>
        <v>0.47123662251789949</v>
      </c>
    </row>
    <row r="21" spans="1:12" ht="15.75" thickBot="1" x14ac:dyDescent="0.3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ht="149.25" customHeight="1" thickBot="1" x14ac:dyDescent="0.3">
      <c r="A22" s="52" t="s">
        <v>19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4"/>
    </row>
  </sheetData>
  <mergeCells count="17">
    <mergeCell ref="B17:C17"/>
    <mergeCell ref="B18:C18"/>
    <mergeCell ref="B19:C19"/>
    <mergeCell ref="A21:L21"/>
    <mergeCell ref="A22:L22"/>
    <mergeCell ref="A10:L10"/>
    <mergeCell ref="A11:L11"/>
    <mergeCell ref="I12:J12"/>
    <mergeCell ref="A13:C13"/>
    <mergeCell ref="B15:C15"/>
    <mergeCell ref="B16:C16"/>
    <mergeCell ref="A1:L4"/>
    <mergeCell ref="A5:L5"/>
    <mergeCell ref="A6:L6"/>
    <mergeCell ref="A7:L7"/>
    <mergeCell ref="A8:L8"/>
    <mergeCell ref="A9:L9"/>
  </mergeCells>
  <pageMargins left="1.32" right="0.96" top="0.75" bottom="0.75" header="0.3" footer="0.3"/>
  <pageSetup scale="90" orientation="landscape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Noris Yohana Santamaría Concepción</dc:creator>
  <cp:lastModifiedBy>Noris Yohana Santamaría Concepción</cp:lastModifiedBy>
  <cp:lastPrinted>2020-08-06T13:38:09Z</cp:lastPrinted>
  <dcterms:created xsi:type="dcterms:W3CDTF">2020-08-06T13:31:13Z</dcterms:created>
  <dcterms:modified xsi:type="dcterms:W3CDTF">2020-08-06T13:39:09Z</dcterms:modified>
</cp:coreProperties>
</file>