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70" windowHeight="1170"/>
  </bookViews>
  <sheets>
    <sheet name="CON CONTENCIÓN DEL GASTO" sheetId="1" r:id="rId1"/>
    <sheet name="Hoja1" sheetId="4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E20" i="1"/>
  <c r="D20" i="1"/>
  <c r="I19" i="1"/>
  <c r="E19" i="1"/>
  <c r="K19" i="1" s="1"/>
  <c r="D19" i="1"/>
  <c r="I18" i="1"/>
  <c r="J18" i="1" s="1"/>
  <c r="E18" i="1"/>
  <c r="D18" i="1"/>
  <c r="I17" i="1"/>
  <c r="E17" i="1"/>
  <c r="D17" i="1"/>
  <c r="I16" i="1"/>
  <c r="E16" i="1"/>
  <c r="D16" i="1"/>
  <c r="I15" i="1"/>
  <c r="E15" i="1"/>
  <c r="K15" i="1" s="1"/>
  <c r="D15" i="1"/>
  <c r="H14" i="1"/>
  <c r="H13" i="1" s="1"/>
  <c r="J15" i="1" l="1"/>
  <c r="J19" i="1"/>
  <c r="F20" i="1"/>
  <c r="D14" i="1"/>
  <c r="D13" i="1" s="1"/>
  <c r="E14" i="1"/>
  <c r="K14" i="1" s="1"/>
  <c r="F19" i="1"/>
  <c r="J20" i="1"/>
  <c r="F17" i="1"/>
  <c r="L15" i="1"/>
  <c r="F16" i="1"/>
  <c r="F15" i="1"/>
  <c r="J16" i="1"/>
  <c r="L19" i="1"/>
  <c r="E13" i="1"/>
  <c r="K17" i="1"/>
  <c r="L17" i="1" s="1"/>
  <c r="F18" i="1"/>
  <c r="J17" i="1"/>
  <c r="K18" i="1"/>
  <c r="L18" i="1" s="1"/>
  <c r="I14" i="1"/>
  <c r="K16" i="1"/>
  <c r="L16" i="1" s="1"/>
  <c r="K20" i="1"/>
  <c r="L20" i="1" s="1"/>
  <c r="F14" i="1" l="1"/>
  <c r="J14" i="1"/>
  <c r="I13" i="1"/>
  <c r="J13" i="1" s="1"/>
  <c r="L14" i="1"/>
  <c r="K13" i="1"/>
  <c r="F13" i="1"/>
  <c r="L13" i="1" l="1"/>
</calcChain>
</file>

<file path=xl/sharedStrings.xml><?xml version="1.0" encoding="utf-8"?>
<sst xmlns="http://schemas.openxmlformats.org/spreadsheetml/2006/main" count="27" uniqueCount="26">
  <si>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</si>
  <si>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</si>
  <si>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</si>
  <si>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</si>
  <si>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</si>
  <si>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30 DE ABRIL DE 2020</t>
  </si>
  <si>
    <t>DETALLE</t>
  </si>
  <si>
    <t>Presupuesto Modificado</t>
  </si>
  <si>
    <t>Ejecución Real Acumulada</t>
  </si>
  <si>
    <t>Contención del Gasto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</si>
  <si>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</si>
  <si>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</si>
  <si>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</si>
  <si>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</si>
  <si>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</si>
  <si>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</si>
  <si>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</si>
  <si>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</si>
  <si>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</si>
  <si>
    <t>El Presupuesto de Inversion:  se aplica el articulo 310 &amp; 311 Parrafo 1. Traslado Interintitucional  para atender emergencia</t>
  </si>
  <si>
    <t xml:space="preserve">nacional, declarada por el Consejo de Gabinete mediante resolucion N°.18 de 31 de marzo 2020 el cual a su vez modifica el </t>
  </si>
  <si>
    <r>
      <t>presupuesto de Inversion de B/.4,700,100 a B/. 2,348,899  cuyo monto de traslado fue por B/.</t>
    </r>
    <r>
      <rPr>
        <b/>
        <u/>
        <sz val="9"/>
        <color theme="1"/>
        <rFont val="Arial"/>
        <family val="2"/>
      </rPr>
      <t xml:space="preserve"> 2.352,201,</t>
    </r>
    <r>
      <rPr>
        <b/>
        <sz val="9"/>
        <color theme="1"/>
        <rFont val="Arial"/>
        <family val="2"/>
      </rPr>
      <t xml:space="preserve"> todo esto con el fin de</t>
    </r>
  </si>
  <si>
    <t>atender los gastos, producto de la pandemia originada por la enfermedad infecciosa COVID-19</t>
  </si>
  <si>
    <t xml:space="preserve">NOTA: El presupuesto de funcionamiento sufrio  (topes Presupuestarios) de acuerdo a la Resolucion de Gabinete N° 17 de 24 de </t>
  </si>
  <si>
    <t xml:space="preserve">marzo de 2020, publicado en la Gaceta Oficial N° 28990-B, "Por la cual se adoptan Medidas administrativas y fiscales para la </t>
  </si>
  <si>
    <r>
      <t xml:space="preserve">restruturacion dinamica del Presupuesto General del Estado para la Vigencia Fiscal 2020 por la suma de B/. </t>
    </r>
    <r>
      <rPr>
        <b/>
        <u/>
        <sz val="9"/>
        <color theme="1"/>
        <rFont val="Arial"/>
        <family val="2"/>
      </rPr>
      <t>5,874,298.00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</si>
</sst>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double"/>
      <sz val="10"/>
      <name val="Arial"/>
      <family val="2"/>
    </font>
    <font>
      <b/>
      <u val="double"/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hair">
        <color theme="0" tint="-0.249977111117893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164" fontId="6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1" applyNumberFormat="1"/>
    <xf numFmtId="0" fontId="1" fillId="2" borderId="0" xfId="1" applyNumberFormat="1" applyFill="1" applyBorder="1"/>
    <xf numFmtId="0" fontId="3" fillId="0" borderId="0" xfId="1" applyNumberFormat="1" applyFont="1"/>
    <xf numFmtId="0" fontId="2" fillId="0" borderId="0" xfId="1" applyNumberFormat="1" applyFont="1"/>
    <xf numFmtId="0" fontId="4" fillId="0" borderId="0" xfId="1" applyNumberFormat="1" applyFont="1"/>
    <xf numFmtId="0" fontId="4" fillId="2" borderId="0" xfId="1" applyNumberFormat="1" applyFont="1" applyFill="1" applyBorder="1"/>
    <xf numFmtId="0" fontId="5" fillId="3" borderId="1" xfId="1" applyNumberFormat="1" applyFont="1" applyFill="1" applyBorder="1" applyAlignment="1">
      <alignment horizontal="centerContinuous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0" fontId="7" fillId="5" borderId="1" xfId="2" applyNumberFormat="1" applyFont="1" applyFill="1" applyBorder="1" applyAlignment="1">
      <alignment horizontal="centerContinuous" vertical="center" wrapText="1"/>
    </xf>
    <xf numFmtId="0" fontId="7" fillId="2" borderId="0" xfId="1" applyNumberFormat="1" applyFont="1" applyFill="1" applyBorder="1" applyAlignment="1">
      <alignment vertical="center" wrapText="1"/>
    </xf>
    <xf numFmtId="0" fontId="7" fillId="6" borderId="1" xfId="1" applyNumberFormat="1" applyFont="1" applyFill="1" applyBorder="1" applyAlignment="1">
      <alignment horizontal="center" vertical="center" wrapText="1"/>
    </xf>
    <xf numFmtId="0" fontId="8" fillId="0" borderId="0" xfId="1" applyNumberFormat="1" applyFont="1"/>
    <xf numFmtId="3" fontId="9" fillId="0" borderId="7" xfId="1" applyNumberFormat="1" applyFont="1" applyFill="1" applyBorder="1" applyAlignment="1">
      <alignment vertical="center"/>
    </xf>
    <xf numFmtId="9" fontId="9" fillId="2" borderId="8" xfId="1" applyNumberFormat="1" applyFont="1" applyFill="1" applyBorder="1" applyAlignment="1">
      <alignment horizontal="center" vertical="center"/>
    </xf>
    <xf numFmtId="0" fontId="10" fillId="2" borderId="0" xfId="1" applyNumberFormat="1" applyFont="1" applyFill="1" applyBorder="1"/>
    <xf numFmtId="3" fontId="9" fillId="2" borderId="9" xfId="1" applyNumberFormat="1" applyFont="1" applyFill="1" applyBorder="1" applyAlignment="1">
      <alignment vertical="center"/>
    </xf>
    <xf numFmtId="3" fontId="9" fillId="0" borderId="10" xfId="1" applyNumberFormat="1" applyFont="1" applyFill="1" applyBorder="1" applyAlignment="1">
      <alignment vertical="center"/>
    </xf>
    <xf numFmtId="9" fontId="10" fillId="0" borderId="11" xfId="2" applyNumberFormat="1" applyFont="1" applyFill="1" applyBorder="1" applyAlignment="1">
      <alignment horizontal="center" vertical="center"/>
    </xf>
    <xf numFmtId="3" fontId="9" fillId="2" borderId="12" xfId="1" applyNumberFormat="1" applyFont="1" applyFill="1" applyBorder="1" applyAlignment="1">
      <alignment vertical="center"/>
    </xf>
    <xf numFmtId="9" fontId="9" fillId="0" borderId="13" xfId="2" applyNumberFormat="1" applyFont="1" applyFill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/>
    </xf>
    <xf numFmtId="0" fontId="11" fillId="2" borderId="15" xfId="1" applyNumberFormat="1" applyFont="1" applyFill="1" applyBorder="1" applyAlignment="1">
      <alignment horizontal="center" vertical="center"/>
    </xf>
    <xf numFmtId="3" fontId="11" fillId="0" borderId="15" xfId="1" applyNumberFormat="1" applyFont="1" applyFill="1" applyBorder="1" applyAlignment="1">
      <alignment vertical="center"/>
    </xf>
    <xf numFmtId="9" fontId="11" fillId="2" borderId="16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vertical="center"/>
    </xf>
    <xf numFmtId="3" fontId="12" fillId="2" borderId="17" xfId="1" applyNumberFormat="1" applyFont="1" applyFill="1" applyBorder="1" applyAlignment="1">
      <alignment vertical="center"/>
    </xf>
    <xf numFmtId="3" fontId="11" fillId="0" borderId="18" xfId="1" applyNumberFormat="1" applyFont="1" applyFill="1" applyBorder="1" applyAlignment="1">
      <alignment vertical="center"/>
    </xf>
    <xf numFmtId="9" fontId="12" fillId="0" borderId="11" xfId="2" applyNumberFormat="1" applyFont="1" applyFill="1" applyBorder="1" applyAlignment="1">
      <alignment horizontal="center" vertical="center"/>
    </xf>
    <xf numFmtId="3" fontId="11" fillId="2" borderId="11" xfId="1" applyNumberFormat="1" applyFont="1" applyFill="1" applyBorder="1" applyAlignment="1">
      <alignment vertical="center"/>
    </xf>
    <xf numFmtId="9" fontId="11" fillId="0" borderId="13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6" fillId="0" borderId="19" xfId="1" applyNumberFormat="1" applyFont="1" applyBorder="1" applyAlignment="1">
      <alignment horizontal="center" vertical="center"/>
    </xf>
    <xf numFmtId="3" fontId="6" fillId="2" borderId="15" xfId="1" applyNumberFormat="1" applyFont="1" applyFill="1" applyBorder="1" applyAlignment="1">
      <alignment horizontal="right" vertical="center"/>
    </xf>
    <xf numFmtId="3" fontId="6" fillId="2" borderId="15" xfId="1" applyNumberFormat="1" applyFont="1" applyFill="1" applyBorder="1" applyAlignment="1">
      <alignment vertical="center"/>
    </xf>
    <xf numFmtId="9" fontId="6" fillId="2" borderId="16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vertical="center"/>
    </xf>
    <xf numFmtId="3" fontId="6" fillId="2" borderId="22" xfId="1" applyNumberFormat="1" applyFont="1" applyFill="1" applyBorder="1" applyAlignment="1">
      <alignment vertical="center"/>
    </xf>
    <xf numFmtId="3" fontId="6" fillId="2" borderId="18" xfId="1" applyNumberFormat="1" applyFont="1" applyFill="1" applyBorder="1" applyAlignment="1">
      <alignment horizontal="right" vertical="center"/>
    </xf>
    <xf numFmtId="9" fontId="5" fillId="0" borderId="11" xfId="2" applyNumberFormat="1" applyFont="1" applyFill="1" applyBorder="1" applyAlignment="1">
      <alignment horizontal="center" vertical="center"/>
    </xf>
    <xf numFmtId="9" fontId="6" fillId="0" borderId="13" xfId="2" applyNumberFormat="1" applyFont="1" applyFill="1" applyBorder="1" applyAlignment="1">
      <alignment horizontal="center" vertical="center"/>
    </xf>
    <xf numFmtId="0" fontId="8" fillId="0" borderId="0" xfId="1" applyNumberFormat="1" applyFont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4" fillId="0" borderId="23" xfId="1" applyNumberFormat="1" applyFont="1" applyBorder="1" applyAlignment="1">
      <alignment vertical="center"/>
    </xf>
    <xf numFmtId="0" fontId="4" fillId="2" borderId="24" xfId="1" applyNumberFormat="1" applyFont="1" applyFill="1" applyBorder="1" applyAlignment="1">
      <alignment horizontal="center" vertical="center"/>
    </xf>
    <xf numFmtId="0" fontId="11" fillId="2" borderId="24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vertical="center"/>
    </xf>
    <xf numFmtId="3" fontId="11" fillId="0" borderId="24" xfId="1" applyNumberFormat="1" applyFont="1" applyFill="1" applyBorder="1" applyAlignment="1">
      <alignment horizontal="right" vertical="center"/>
    </xf>
    <xf numFmtId="9" fontId="11" fillId="2" borderId="25" xfId="1" applyNumberFormat="1" applyFont="1" applyFill="1" applyBorder="1" applyAlignment="1">
      <alignment horizontal="center" vertical="center"/>
    </xf>
    <xf numFmtId="3" fontId="11" fillId="2" borderId="27" xfId="1" applyNumberFormat="1" applyFont="1" applyFill="1" applyBorder="1" applyAlignment="1">
      <alignment horizontal="right" vertical="center"/>
    </xf>
    <xf numFmtId="9" fontId="12" fillId="0" borderId="28" xfId="2" applyNumberFormat="1" applyFont="1" applyFill="1" applyBorder="1" applyAlignment="1">
      <alignment horizontal="center" vertical="center"/>
    </xf>
    <xf numFmtId="9" fontId="11" fillId="0" borderId="29" xfId="2" applyNumberFormat="1" applyFont="1" applyFill="1" applyBorder="1" applyAlignment="1">
      <alignment horizontal="center" vertical="center"/>
    </xf>
    <xf numFmtId="0" fontId="13" fillId="0" borderId="0" xfId="1" applyNumberFormat="1" applyFont="1"/>
    <xf numFmtId="0" fontId="15" fillId="0" borderId="0" xfId="1" applyNumberFormat="1" applyFont="1" applyAlignment="1">
      <alignment vertical="center"/>
    </xf>
    <xf numFmtId="0" fontId="16" fillId="0" borderId="0" xfId="1" applyNumberFormat="1" applyFont="1" applyAlignment="1">
      <alignment vertical="center"/>
    </xf>
    <xf numFmtId="0" fontId="17" fillId="0" borderId="0" xfId="1" applyNumberFormat="1" applyFont="1" applyAlignment="1">
      <alignment vertical="center"/>
    </xf>
    <xf numFmtId="0" fontId="18" fillId="0" borderId="0" xfId="1" applyNumberFormat="1" applyFont="1"/>
    <xf numFmtId="0" fontId="18" fillId="0" borderId="0" xfId="0" applyFont="1"/>
    <xf numFmtId="0" fontId="15" fillId="0" borderId="0" xfId="1" applyNumberFormat="1" applyFont="1"/>
    <xf numFmtId="0" fontId="15" fillId="2" borderId="0" xfId="1" applyNumberFormat="1" applyFont="1" applyFill="1" applyBorder="1"/>
    <xf numFmtId="0" fontId="15" fillId="0" borderId="0" xfId="0" applyFont="1"/>
    <xf numFmtId="0" fontId="3" fillId="0" borderId="0" xfId="0" applyFont="1"/>
    <xf numFmtId="0" fontId="14" fillId="0" borderId="0" xfId="0" applyFont="1"/>
    <xf numFmtId="0" fontId="16" fillId="2" borderId="0" xfId="1" applyNumberFormat="1" applyFont="1" applyFill="1" applyBorder="1" applyAlignment="1">
      <alignment vertical="center"/>
    </xf>
    <xf numFmtId="3" fontId="11" fillId="0" borderId="26" xfId="1" applyNumberFormat="1" applyFont="1" applyFill="1" applyBorder="1" applyAlignment="1">
      <alignment vertical="center"/>
    </xf>
    <xf numFmtId="0" fontId="6" fillId="2" borderId="20" xfId="1" applyNumberFormat="1" applyFont="1" applyFill="1" applyBorder="1" applyAlignment="1">
      <alignment horizontal="left" vertical="center" wrapText="1"/>
    </xf>
    <xf numFmtId="0" fontId="6" fillId="2" borderId="21" xfId="1" applyNumberFormat="1" applyFont="1" applyFill="1" applyBorder="1" applyAlignment="1">
      <alignment horizontal="left" vertical="center" wrapText="1"/>
    </xf>
    <xf numFmtId="0" fontId="7" fillId="7" borderId="2" xfId="2" applyNumberFormat="1" applyFont="1" applyFill="1" applyBorder="1" applyAlignment="1">
      <alignment horizontal="center" vertical="center" wrapText="1"/>
    </xf>
    <xf numFmtId="0" fontId="7" fillId="7" borderId="3" xfId="2" applyNumberFormat="1" applyFont="1" applyFill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center" vertical="center"/>
    </xf>
    <xf numFmtId="0" fontId="9" fillId="2" borderId="5" xfId="1" applyNumberFormat="1" applyFont="1" applyFill="1" applyBorder="1" applyAlignment="1">
      <alignment horizontal="center" vertical="center"/>
    </xf>
    <xf numFmtId="0" fontId="9" fillId="2" borderId="6" xfId="1" applyNumberFormat="1" applyFont="1" applyFill="1" applyBorder="1" applyAlignment="1">
      <alignment horizontal="center" vertical="center"/>
    </xf>
    <xf numFmtId="0" fontId="5" fillId="0" borderId="0" xfId="1" applyNumberFormat="1" applyFont="1" applyAlignment="1" applyProtection="1">
      <alignment horizontal="center"/>
      <protection locked="0"/>
    </xf>
    <xf numFmtId="0" fontId="2" fillId="0" borderId="0" xfId="1" applyNumberFormat="1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462329</xdr:colOff>
      <xdr:row>0</xdr:row>
      <xdr:rowOff>30773</xdr:rowOff>
    </xdr:from>
    <xdr:to>
      <xdr:col>6</xdr:col>
      <xdr:colOff>45427</xdr:colOff>
      <xdr:row>3</xdr:row>
      <xdr:rowOff>164123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38829" y="30773"/>
          <a:ext cx="811823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JECUCI&#211;N%20ABRIL%202020%20-%20NR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-INV.EJECUCION.RESU (2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 (2)"/>
      <sheetName val="MP.PROGRAMATICA (2)"/>
      <sheetName val="RESUMEN PARA MEMO"/>
      <sheetName val="CUADRO CONTENCIÓN DEL GASTO"/>
      <sheetName val="Hoja1"/>
    </sheetNames>
    <sheetDataSet>
      <sheetData sheetId="0"/>
      <sheetData sheetId="1">
        <row r="17">
          <cell r="H17">
            <v>32342600</v>
          </cell>
        </row>
        <row r="18">
          <cell r="H18">
            <v>11652462</v>
          </cell>
        </row>
        <row r="19">
          <cell r="H19">
            <v>3208769</v>
          </cell>
        </row>
        <row r="20">
          <cell r="H20">
            <v>13</v>
          </cell>
        </row>
        <row r="21">
          <cell r="H21">
            <v>219122</v>
          </cell>
        </row>
        <row r="22">
          <cell r="H22">
            <v>2348899</v>
          </cell>
        </row>
      </sheetData>
      <sheetData sheetId="2"/>
      <sheetData sheetId="3">
        <row r="15">
          <cell r="C15">
            <v>94923074</v>
          </cell>
          <cell r="F15">
            <v>31404606.449999999</v>
          </cell>
        </row>
        <row r="16">
          <cell r="C16">
            <v>13719135</v>
          </cell>
          <cell r="F16">
            <v>4305275.6400000006</v>
          </cell>
        </row>
        <row r="17">
          <cell r="C17">
            <v>3879950</v>
          </cell>
          <cell r="F17">
            <v>952798.23999999976</v>
          </cell>
        </row>
        <row r="18">
          <cell r="C18">
            <v>13</v>
          </cell>
          <cell r="F18">
            <v>12.83</v>
          </cell>
        </row>
        <row r="19">
          <cell r="C19">
            <v>220202</v>
          </cell>
          <cell r="F19">
            <v>101357.76999999999</v>
          </cell>
        </row>
      </sheetData>
      <sheetData sheetId="4"/>
      <sheetData sheetId="5">
        <row r="13">
          <cell r="E13">
            <v>2348899</v>
          </cell>
          <cell r="G13">
            <v>918838.56</v>
          </cell>
        </row>
      </sheetData>
      <sheetData sheetId="6"/>
      <sheetData sheetId="7"/>
      <sheetData sheetId="8">
        <row r="15">
          <cell r="C15">
            <v>31383103</v>
          </cell>
        </row>
      </sheetData>
      <sheetData sheetId="9"/>
      <sheetData sheetId="10">
        <row r="13">
          <cell r="E13">
            <v>2433963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H13">
            <v>32342600</v>
          </cell>
        </row>
      </sheetData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A5" zoomScaleNormal="100" workbookViewId="0">
      <selection activeCell="N25" sqref="N25"/>
    </sheetView>
  </sheetViews>
  <sheetFormatPr baseColWidth="10" defaultRowHeight="15" x14ac:dyDescent="0.25"/>
  <cols>
    <col min="1" max="1" width="3.28515625" customWidth="1"/>
    <col min="2" max="2" width="9.7109375" customWidth="1"/>
    <col min="5" max="5" width="10.28515625" customWidth="1"/>
    <col min="6" max="6" width="8.140625" customWidth="1"/>
    <col min="7" max="7" width="0.7109375" customWidth="1"/>
    <col min="8" max="8" width="10.5703125" customWidth="1"/>
    <col min="9" max="9" width="11.140625" customWidth="1"/>
    <col min="10" max="10" width="8.140625" customWidth="1"/>
    <col min="12" max="12" width="8" customWidth="1"/>
  </cols>
  <sheetData>
    <row r="1" spans="1:13" x14ac:dyDescent="0.25">
      <c r="A1" s="1"/>
      <c r="B1" s="1"/>
      <c r="C1" s="1"/>
      <c r="D1" s="1"/>
      <c r="E1" s="1"/>
      <c r="F1" s="1"/>
      <c r="G1" s="2"/>
      <c r="H1" s="2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2"/>
      <c r="H2" s="2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2"/>
      <c r="H3" s="2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2"/>
      <c r="H4" s="2"/>
      <c r="I4" s="1"/>
      <c r="J4" s="1"/>
      <c r="K4" s="1"/>
      <c r="L4" s="1"/>
      <c r="M4" s="1"/>
    </row>
    <row r="5" spans="1:13" ht="15.75" x14ac:dyDescent="0.25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3"/>
    </row>
    <row r="6" spans="1:13" ht="15.75" x14ac:dyDescent="0.25">
      <c r="A6" s="73" t="s">
        <v>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3"/>
    </row>
    <row r="7" spans="1:13" ht="15.75" x14ac:dyDescent="0.25">
      <c r="A7" s="73" t="s">
        <v>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3"/>
    </row>
    <row r="8" spans="1:13" ht="0.75" customHeight="1" x14ac:dyDescent="0.25">
      <c r="A8" s="3"/>
      <c r="B8" s="4"/>
      <c r="C8" s="4"/>
      <c r="D8" s="4"/>
      <c r="E8" s="4"/>
      <c r="F8" s="5"/>
      <c r="G8" s="6"/>
      <c r="H8" s="6"/>
      <c r="I8" s="3"/>
      <c r="J8" s="3"/>
      <c r="K8" s="3"/>
      <c r="L8" s="3"/>
      <c r="M8" s="3"/>
    </row>
    <row r="9" spans="1:13" ht="15.75" x14ac:dyDescent="0.25">
      <c r="A9" s="73" t="s">
        <v>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3"/>
    </row>
    <row r="10" spans="1:13" ht="15.75" x14ac:dyDescent="0.25">
      <c r="A10" s="73" t="s">
        <v>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3"/>
    </row>
    <row r="11" spans="1:13" ht="15.75" thickBot="1" x14ac:dyDescent="0.3">
      <c r="A11" s="72" t="s">
        <v>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3"/>
    </row>
    <row r="12" spans="1:13" ht="23.25" thickBot="1" x14ac:dyDescent="0.3">
      <c r="A12" s="7" t="s">
        <v>6</v>
      </c>
      <c r="B12" s="7"/>
      <c r="C12" s="7"/>
      <c r="D12" s="8" t="s">
        <v>7</v>
      </c>
      <c r="E12" s="9" t="s">
        <v>8</v>
      </c>
      <c r="F12" s="9"/>
      <c r="G12" s="10"/>
      <c r="H12" s="11" t="s">
        <v>9</v>
      </c>
      <c r="I12" s="67" t="s">
        <v>10</v>
      </c>
      <c r="J12" s="68"/>
      <c r="K12" s="9" t="s">
        <v>8</v>
      </c>
      <c r="L12" s="9"/>
      <c r="M12" s="12"/>
    </row>
    <row r="13" spans="1:13" x14ac:dyDescent="0.25">
      <c r="A13" s="69" t="s">
        <v>11</v>
      </c>
      <c r="B13" s="70"/>
      <c r="C13" s="71"/>
      <c r="D13" s="13">
        <f>+D14+D20</f>
        <v>115091273</v>
      </c>
      <c r="E13" s="13">
        <f>SUM(E14,E20)</f>
        <v>37682889.49000001</v>
      </c>
      <c r="F13" s="14">
        <f t="shared" ref="F13:F20" si="0">+E13/D13</f>
        <v>0.32741743581200994</v>
      </c>
      <c r="G13" s="15"/>
      <c r="H13" s="16">
        <f>SUM(H14+H20)</f>
        <v>-5874297.7000000002</v>
      </c>
      <c r="I13" s="17">
        <f>+I14+I20</f>
        <v>43897567.299999997</v>
      </c>
      <c r="J13" s="18">
        <f t="shared" ref="J13:J20" si="1">+I13/D13</f>
        <v>0.38141525552506483</v>
      </c>
      <c r="K13" s="19">
        <f t="shared" ref="K13:K20" si="2">+E13</f>
        <v>37682889.49000001</v>
      </c>
      <c r="L13" s="20">
        <f t="shared" ref="L13:L20" si="3">+K13/I13</f>
        <v>0.85842774002649602</v>
      </c>
      <c r="M13" s="5"/>
    </row>
    <row r="14" spans="1:13" x14ac:dyDescent="0.25">
      <c r="A14" s="21" t="s">
        <v>12</v>
      </c>
      <c r="B14" s="22"/>
      <c r="C14" s="22"/>
      <c r="D14" s="23">
        <f>SUM(D15:D19)</f>
        <v>112742374</v>
      </c>
      <c r="E14" s="23">
        <f>SUM(E15:E19)</f>
        <v>36764050.930000007</v>
      </c>
      <c r="F14" s="24">
        <f t="shared" si="0"/>
        <v>0.32608902603026618</v>
      </c>
      <c r="G14" s="25"/>
      <c r="H14" s="26">
        <f>SUM(H15:H19)</f>
        <v>-5874297.7000000002</v>
      </c>
      <c r="I14" s="27">
        <f>SUM(I15:I19)</f>
        <v>41548668.299999997</v>
      </c>
      <c r="J14" s="28">
        <f>+I14/D14</f>
        <v>0.3685275271922161</v>
      </c>
      <c r="K14" s="29">
        <f t="shared" si="2"/>
        <v>36764050.930000007</v>
      </c>
      <c r="L14" s="30">
        <f t="shared" si="3"/>
        <v>0.88484306318910366</v>
      </c>
      <c r="M14" s="31"/>
    </row>
    <row r="15" spans="1:13" x14ac:dyDescent="0.25">
      <c r="A15" s="32"/>
      <c r="B15" s="65" t="s">
        <v>13</v>
      </c>
      <c r="C15" s="66"/>
      <c r="D15" s="33">
        <f>[1]PGN.FUNC.XCTA!C15</f>
        <v>94923074</v>
      </c>
      <c r="E15" s="34">
        <f>[1]PGN.FUNC.XCTA!F15</f>
        <v>31404606.449999999</v>
      </c>
      <c r="F15" s="35">
        <f t="shared" si="0"/>
        <v>0.33084270374556135</v>
      </c>
      <c r="G15" s="36"/>
      <c r="H15" s="37">
        <v>-1393408</v>
      </c>
      <c r="I15" s="38">
        <f>SUM('[1]PGN.FUNC-INV.EJECUCION.RESUME'!H17+H15)</f>
        <v>30949192</v>
      </c>
      <c r="J15" s="39">
        <f t="shared" si="1"/>
        <v>0.32604498248760888</v>
      </c>
      <c r="K15" s="34">
        <f t="shared" si="2"/>
        <v>31404606.449999999</v>
      </c>
      <c r="L15" s="40">
        <f t="shared" si="3"/>
        <v>1.0147149059658811</v>
      </c>
      <c r="M15" s="41"/>
    </row>
    <row r="16" spans="1:13" x14ac:dyDescent="0.25">
      <c r="A16" s="32"/>
      <c r="B16" s="65" t="s">
        <v>14</v>
      </c>
      <c r="C16" s="66"/>
      <c r="D16" s="33">
        <f>[1]PGN.FUNC.XCTA!C16</f>
        <v>13719135</v>
      </c>
      <c r="E16" s="34">
        <f>[1]PGN.FUNC.XCTA!F16</f>
        <v>4305275.6400000006</v>
      </c>
      <c r="F16" s="35">
        <f t="shared" si="0"/>
        <v>0.31381538559100125</v>
      </c>
      <c r="G16" s="36"/>
      <c r="H16" s="37">
        <v>-2073598.62</v>
      </c>
      <c r="I16" s="38">
        <f>SUM('[1]PGN.FUNC-INV.EJECUCION.RESUME'!H18+H16)</f>
        <v>9578863.379999999</v>
      </c>
      <c r="J16" s="39">
        <f t="shared" si="1"/>
        <v>0.69821190475930139</v>
      </c>
      <c r="K16" s="34">
        <f t="shared" si="2"/>
        <v>4305275.6400000006</v>
      </c>
      <c r="L16" s="40">
        <f t="shared" si="3"/>
        <v>0.44945579336574704</v>
      </c>
      <c r="M16" s="41"/>
    </row>
    <row r="17" spans="1:13" ht="24" customHeight="1" x14ac:dyDescent="0.25">
      <c r="A17" s="32"/>
      <c r="B17" s="65" t="s">
        <v>15</v>
      </c>
      <c r="C17" s="66"/>
      <c r="D17" s="33">
        <f>[1]PGN.FUNC.XCTA!C17</f>
        <v>3879950</v>
      </c>
      <c r="E17" s="34">
        <f>[1]PGN.FUNC.XCTA!F17</f>
        <v>952798.23999999976</v>
      </c>
      <c r="F17" s="35">
        <f t="shared" si="0"/>
        <v>0.24556972125929452</v>
      </c>
      <c r="G17" s="36"/>
      <c r="H17" s="37">
        <v>-2407291.08</v>
      </c>
      <c r="I17" s="38">
        <f>SUM('[1]PGN.FUNC-INV.EJECUCION.RESUME'!H19+H17)</f>
        <v>801477.91999999993</v>
      </c>
      <c r="J17" s="39">
        <f t="shared" si="1"/>
        <v>0.20656913620020875</v>
      </c>
      <c r="K17" s="34">
        <f t="shared" si="2"/>
        <v>952798.23999999976</v>
      </c>
      <c r="L17" s="40">
        <f t="shared" si="3"/>
        <v>1.1888016079095478</v>
      </c>
      <c r="M17" s="41"/>
    </row>
    <row r="18" spans="1:13" x14ac:dyDescent="0.25">
      <c r="A18" s="32"/>
      <c r="B18" s="65" t="s">
        <v>16</v>
      </c>
      <c r="C18" s="66"/>
      <c r="D18" s="33">
        <f>[1]PGN.FUNC.XCTA!C18</f>
        <v>13</v>
      </c>
      <c r="E18" s="34">
        <f>[1]PGN.FUNC.XCTA!F18</f>
        <v>12.83</v>
      </c>
      <c r="F18" s="35">
        <f t="shared" si="0"/>
        <v>0.9869230769230769</v>
      </c>
      <c r="G18" s="36"/>
      <c r="H18" s="37">
        <v>0</v>
      </c>
      <c r="I18" s="38">
        <f>SUM('[1]PGN.FUNC-INV.EJECUCION.RESUME'!H20+H18)</f>
        <v>13</v>
      </c>
      <c r="J18" s="39">
        <f t="shared" si="1"/>
        <v>1</v>
      </c>
      <c r="K18" s="34">
        <f t="shared" si="2"/>
        <v>12.83</v>
      </c>
      <c r="L18" s="40">
        <f t="shared" si="3"/>
        <v>0.9869230769230769</v>
      </c>
      <c r="M18" s="41"/>
    </row>
    <row r="19" spans="1:13" ht="23.25" customHeight="1" x14ac:dyDescent="0.25">
      <c r="A19" s="32"/>
      <c r="B19" s="65" t="s">
        <v>17</v>
      </c>
      <c r="C19" s="66"/>
      <c r="D19" s="33">
        <f>[1]PGN.FUNC.XCTA!C19</f>
        <v>220202</v>
      </c>
      <c r="E19" s="34">
        <f>[1]PGN.FUNC.XCTA!F19</f>
        <v>101357.76999999999</v>
      </c>
      <c r="F19" s="35">
        <f t="shared" si="0"/>
        <v>0.46029450232059649</v>
      </c>
      <c r="G19" s="36"/>
      <c r="H19" s="37">
        <v>0</v>
      </c>
      <c r="I19" s="38">
        <f>SUM('[1]PGN.FUNC-INV.EJECUCION.RESUME'!H21)</f>
        <v>219122</v>
      </c>
      <c r="J19" s="39">
        <f t="shared" si="1"/>
        <v>0.99509541239407451</v>
      </c>
      <c r="K19" s="34">
        <f t="shared" si="2"/>
        <v>101357.76999999999</v>
      </c>
      <c r="L19" s="40">
        <f t="shared" si="3"/>
        <v>0.46256318397970075</v>
      </c>
      <c r="M19" s="42"/>
    </row>
    <row r="20" spans="1:13" ht="15.75" thickBot="1" x14ac:dyDescent="0.3">
      <c r="A20" s="43" t="s">
        <v>18</v>
      </c>
      <c r="B20" s="44"/>
      <c r="C20" s="45"/>
      <c r="D20" s="46">
        <f>[1]PGN.INV.PORMENORIZADO!E13</f>
        <v>2348899</v>
      </c>
      <c r="E20" s="47">
        <f>[1]PGN.INV.PORMENORIZADO!G13</f>
        <v>918838.56</v>
      </c>
      <c r="F20" s="48">
        <f t="shared" si="0"/>
        <v>0.39117840315824565</v>
      </c>
      <c r="G20" s="25"/>
      <c r="H20" s="64">
        <v>0</v>
      </c>
      <c r="I20" s="49">
        <f>SUM('[1]PGN.FUNC-INV.EJECUCION.RESUME'!H22+H20)</f>
        <v>2348899</v>
      </c>
      <c r="J20" s="50">
        <f t="shared" si="1"/>
        <v>1</v>
      </c>
      <c r="K20" s="46">
        <f t="shared" si="2"/>
        <v>918838.56</v>
      </c>
      <c r="L20" s="51">
        <f t="shared" si="3"/>
        <v>0.39117840315824565</v>
      </c>
      <c r="M20" s="31"/>
    </row>
    <row r="21" spans="1:13" x14ac:dyDescent="0.25">
      <c r="A21" s="12"/>
      <c r="B21" s="52"/>
      <c r="C21" s="52"/>
      <c r="D21" s="1"/>
      <c r="E21" s="1"/>
      <c r="F21" s="1"/>
      <c r="G21" s="2"/>
      <c r="H21" s="2"/>
      <c r="I21" s="1"/>
      <c r="J21" s="1"/>
      <c r="K21" s="1"/>
      <c r="L21" s="1"/>
      <c r="M21" s="1"/>
    </row>
    <row r="22" spans="1:13" ht="14.25" customHeight="1" x14ac:dyDescent="0.25">
      <c r="A22" s="31" t="s">
        <v>23</v>
      </c>
      <c r="B22" s="53"/>
      <c r="C22" s="54"/>
      <c r="D22" s="54"/>
      <c r="E22" s="54"/>
      <c r="F22" s="54"/>
      <c r="G22" s="63"/>
      <c r="H22" s="63"/>
      <c r="I22" s="63"/>
      <c r="J22" s="54"/>
      <c r="K22" s="54"/>
      <c r="L22" s="54"/>
      <c r="M22" s="55"/>
    </row>
    <row r="23" spans="1:13" x14ac:dyDescent="0.25">
      <c r="A23" s="53" t="s">
        <v>24</v>
      </c>
      <c r="B23" s="53"/>
      <c r="C23" s="54"/>
      <c r="D23" s="54"/>
      <c r="E23" s="54"/>
      <c r="F23" s="54"/>
      <c r="G23" s="63"/>
      <c r="H23" s="63"/>
      <c r="I23" s="63"/>
      <c r="J23" s="54"/>
      <c r="K23" s="54"/>
      <c r="L23" s="54"/>
      <c r="M23" s="55"/>
    </row>
    <row r="24" spans="1:13" x14ac:dyDescent="0.25">
      <c r="A24" s="53" t="s">
        <v>25</v>
      </c>
      <c r="B24" s="53"/>
      <c r="C24" s="54"/>
      <c r="D24" s="54"/>
      <c r="E24" s="54"/>
      <c r="F24" s="54"/>
      <c r="G24" s="63"/>
      <c r="H24" s="63"/>
      <c r="I24" s="63"/>
      <c r="J24" s="54"/>
      <c r="K24" s="54"/>
      <c r="L24" s="54"/>
      <c r="M24" s="55"/>
    </row>
    <row r="25" spans="1:13" x14ac:dyDescent="0.25">
      <c r="A25" s="58" t="s">
        <v>19</v>
      </c>
      <c r="B25" s="58"/>
      <c r="C25" s="58"/>
      <c r="D25" s="58"/>
      <c r="E25" s="58"/>
      <c r="F25" s="58"/>
      <c r="G25" s="59"/>
      <c r="H25" s="59"/>
      <c r="I25" s="58"/>
      <c r="J25" s="58"/>
      <c r="K25" s="58"/>
      <c r="L25" s="58"/>
      <c r="M25" s="56"/>
    </row>
    <row r="26" spans="1:13" x14ac:dyDescent="0.25">
      <c r="A26" s="60" t="s">
        <v>20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57"/>
    </row>
    <row r="27" spans="1:13" x14ac:dyDescent="0.25">
      <c r="A27" s="60" t="s">
        <v>21</v>
      </c>
      <c r="B27" s="60"/>
      <c r="C27" s="60"/>
      <c r="D27" s="62"/>
      <c r="E27" s="61"/>
      <c r="F27" s="61"/>
      <c r="G27" s="61"/>
      <c r="H27" s="61"/>
      <c r="I27" s="61"/>
      <c r="J27" s="61"/>
      <c r="K27" s="61"/>
      <c r="L27" s="61"/>
    </row>
    <row r="28" spans="1:13" x14ac:dyDescent="0.25">
      <c r="A28" s="60" t="s">
        <v>22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</sheetData>
  <mergeCells count="13">
    <mergeCell ref="A11:L11"/>
    <mergeCell ref="A5:L5"/>
    <mergeCell ref="A6:L6"/>
    <mergeCell ref="A7:L7"/>
    <mergeCell ref="A9:L9"/>
    <mergeCell ref="A10:L10"/>
    <mergeCell ref="B19:C19"/>
    <mergeCell ref="I12:J12"/>
    <mergeCell ref="A13:C13"/>
    <mergeCell ref="B15:C15"/>
    <mergeCell ref="B16:C16"/>
    <mergeCell ref="B17:C17"/>
    <mergeCell ref="B18:C18"/>
  </mergeCells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 CONTENCIÓN DEL GASTO</vt:lpstr>
      <vt:lpstr>Hoja1</vt:lpstr>
    </vt:vector>
  </TitlesOfParts>
  <Company>master´s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n.yohana santamaria</dc:creator>
  <cp:lastModifiedBy>Elsa María Pinzon Amador</cp:lastModifiedBy>
  <cp:lastPrinted>2020-05-11T21:31:21Z</cp:lastPrinted>
  <dcterms:created xsi:type="dcterms:W3CDTF">2020-05-09T04:00:12Z</dcterms:created>
  <dcterms:modified xsi:type="dcterms:W3CDTF">2020-05-18T18:21:13Z</dcterms:modified>
</cp:coreProperties>
</file>