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230"/>
  </bookViews>
  <sheets>
    <sheet name="PGN.FUNC-INV.EJECUCION.RESU (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0" i="1" l="1"/>
  <c r="E20" i="1"/>
  <c r="F20" i="1" s="1"/>
  <c r="D20" i="1"/>
  <c r="J20" i="1" s="1"/>
  <c r="I19" i="1"/>
  <c r="J19" i="1" s="1"/>
  <c r="E19" i="1"/>
  <c r="F19" i="1" s="1"/>
  <c r="D19" i="1"/>
  <c r="I18" i="1"/>
  <c r="J18" i="1" s="1"/>
  <c r="F18" i="1"/>
  <c r="E18" i="1"/>
  <c r="K18" i="1" s="1"/>
  <c r="L18" i="1" s="1"/>
  <c r="D18" i="1"/>
  <c r="I17" i="1"/>
  <c r="J17" i="1" s="1"/>
  <c r="E17" i="1"/>
  <c r="F17" i="1" s="1"/>
  <c r="D17" i="1"/>
  <c r="I16" i="1"/>
  <c r="E16" i="1"/>
  <c r="F16" i="1" s="1"/>
  <c r="D16" i="1"/>
  <c r="D14" i="1" s="1"/>
  <c r="D13" i="1" s="1"/>
  <c r="I15" i="1"/>
  <c r="J15" i="1" s="1"/>
  <c r="E15" i="1"/>
  <c r="F15" i="1" s="1"/>
  <c r="D15" i="1"/>
  <c r="H14" i="1"/>
  <c r="H13" i="1"/>
  <c r="J16" i="1" l="1"/>
  <c r="K17" i="1"/>
  <c r="L17" i="1" s="1"/>
  <c r="I14" i="1"/>
  <c r="K16" i="1"/>
  <c r="L16" i="1" s="1"/>
  <c r="K20" i="1"/>
  <c r="L20" i="1" s="1"/>
  <c r="E14" i="1"/>
  <c r="K15" i="1"/>
  <c r="L15" i="1" s="1"/>
  <c r="K19" i="1"/>
  <c r="L19" i="1" s="1"/>
  <c r="J14" i="1" l="1"/>
  <c r="I13" i="1"/>
  <c r="J13" i="1" s="1"/>
  <c r="K14" i="1"/>
  <c r="L14" i="1" s="1"/>
  <c r="F14" i="1"/>
  <c r="E13" i="1"/>
  <c r="K13" i="1" l="1"/>
  <c r="L13" i="1" s="1"/>
  <c r="F13" i="1"/>
</calcChain>
</file>

<file path=xl/sharedStrings.xml><?xml version="1.0" encoding="utf-8"?>
<sst xmlns="http://schemas.openxmlformats.org/spreadsheetml/2006/main" count="23" uniqueCount="22">
  <si>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</si>
  <si>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</si>
  <si>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</si>
  <si>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</si>
  <si>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</si>
  <si>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31 DE DICIEMBRE DE 2019</t>
  </si>
  <si>
    <t>DETALLE</t>
  </si>
  <si>
    <t>Presupuesto Modificado</t>
  </si>
  <si>
    <t>Ejecución Real Acumulada</t>
  </si>
  <si>
    <t>Contención del Gasto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</si>
  <si>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</si>
  <si>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</si>
  <si>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</si>
  <si>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</si>
  <si>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</si>
  <si>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</si>
  <si>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</si>
  <si>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</si>
  <si>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</si>
  <si>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>NOTA: Contención del Gasto,  según lo dispuesto en la Gaceta Oficial N°.28826-A, Resolución de Gabinete N°:65.</t>
  </si>
  <si>
    <t>Hay variación en la columna de contención del gasto con relación anterior, debido al traslado Institucional al Instituto de</t>
  </si>
  <si>
    <r>
      <t>Medicina Legal y Ciencias Forenses, por la suma de</t>
    </r>
    <r>
      <rPr>
        <b/>
        <sz val="11"/>
        <color theme="1"/>
        <rFont val="Calibri"/>
        <family val="2"/>
        <scheme val="minor"/>
      </rPr>
      <t xml:space="preserve"> B/.1,283,738.00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</si>
</sst>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14">
    <xf numFmtId="0" fontId="0" fillId="0" borderId="0"/>
    <xf numFmtId="164" fontId="1" fillId="0" borderId="0"/>
    <xf numFmtId="164" fontId="7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 applyNumberFormat="0" applyFill="0" applyBorder="0" applyAlignment="0" applyProtection="0"/>
    <xf numFmtId="0" fontId="1" fillId="0" borderId="0"/>
    <xf numFmtId="164" fontId="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3" fillId="0" borderId="0" xfId="1" applyNumberFormat="1" applyFont="1" applyAlignment="1">
      <alignment horizontal="center"/>
    </xf>
    <xf numFmtId="0" fontId="4" fillId="0" borderId="0" xfId="1" applyNumberFormat="1" applyFont="1"/>
    <xf numFmtId="0" fontId="3" fillId="0" borderId="0" xfId="1" applyNumberFormat="1" applyFont="1"/>
    <xf numFmtId="0" fontId="5" fillId="0" borderId="0" xfId="1" applyNumberFormat="1" applyFont="1"/>
    <xf numFmtId="0" fontId="5" fillId="2" borderId="0" xfId="1" applyNumberFormat="1" applyFont="1" applyFill="1" applyBorder="1"/>
    <xf numFmtId="0" fontId="6" fillId="0" borderId="0" xfId="1" applyNumberFormat="1" applyFont="1" applyAlignment="1" applyProtection="1">
      <alignment horizontal="center"/>
      <protection locked="0"/>
    </xf>
    <xf numFmtId="0" fontId="6" fillId="3" borderId="1" xfId="1" applyNumberFormat="1" applyFont="1" applyFill="1" applyBorder="1" applyAlignment="1">
      <alignment horizontal="centerContinuous" vertical="center" wrapText="1"/>
    </xf>
    <xf numFmtId="0" fontId="8" fillId="4" borderId="1" xfId="2" applyNumberFormat="1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>
      <alignment horizontal="centerContinuous"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6" borderId="1" xfId="1" applyNumberFormat="1" applyFont="1" applyFill="1" applyBorder="1" applyAlignment="1">
      <alignment horizontal="center" vertical="center" wrapText="1"/>
    </xf>
    <xf numFmtId="0" fontId="8" fillId="7" borderId="2" xfId="2" applyNumberFormat="1" applyFont="1" applyFill="1" applyBorder="1" applyAlignment="1">
      <alignment horizontal="center" vertical="center" wrapText="1"/>
    </xf>
    <xf numFmtId="0" fontId="8" fillId="7" borderId="3" xfId="2" applyNumberFormat="1" applyFont="1" applyFill="1" applyBorder="1" applyAlignment="1">
      <alignment horizontal="center" vertical="center" wrapText="1"/>
    </xf>
    <xf numFmtId="0" fontId="9" fillId="0" borderId="0" xfId="1" applyNumberFormat="1" applyFont="1"/>
    <xf numFmtId="0" fontId="10" fillId="2" borderId="4" xfId="1" applyNumberFormat="1" applyFont="1" applyFill="1" applyBorder="1" applyAlignment="1">
      <alignment horizontal="center" vertical="center"/>
    </xf>
    <xf numFmtId="0" fontId="10" fillId="2" borderId="5" xfId="1" applyNumberFormat="1" applyFont="1" applyFill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vertical="center"/>
    </xf>
    <xf numFmtId="9" fontId="10" fillId="2" borderId="8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/>
    <xf numFmtId="3" fontId="10" fillId="2" borderId="9" xfId="1" applyNumberFormat="1" applyFont="1" applyFill="1" applyBorder="1" applyAlignment="1">
      <alignment vertical="center"/>
    </xf>
    <xf numFmtId="3" fontId="10" fillId="0" borderId="10" xfId="1" applyNumberFormat="1" applyFont="1" applyFill="1" applyBorder="1" applyAlignment="1">
      <alignment vertical="center"/>
    </xf>
    <xf numFmtId="9" fontId="11" fillId="0" borderId="11" xfId="2" applyNumberFormat="1" applyFont="1" applyFill="1" applyBorder="1" applyAlignment="1">
      <alignment horizontal="center" vertical="center"/>
    </xf>
    <xf numFmtId="3" fontId="10" fillId="2" borderId="12" xfId="1" applyNumberFormat="1" applyFont="1" applyFill="1" applyBorder="1" applyAlignment="1">
      <alignment vertical="center"/>
    </xf>
    <xf numFmtId="9" fontId="10" fillId="0" borderId="13" xfId="2" applyNumberFormat="1" applyFont="1" applyFill="1" applyBorder="1" applyAlignment="1">
      <alignment horizontal="center" vertical="center"/>
    </xf>
    <xf numFmtId="3" fontId="5" fillId="0" borderId="0" xfId="1" applyNumberFormat="1" applyFont="1"/>
    <xf numFmtId="0" fontId="5" fillId="0" borderId="14" xfId="1" applyNumberFormat="1" applyFont="1" applyBorder="1" applyAlignment="1">
      <alignment vertical="center"/>
    </xf>
    <xf numFmtId="0" fontId="12" fillId="2" borderId="15" xfId="1" applyNumberFormat="1" applyFont="1" applyFill="1" applyBorder="1" applyAlignment="1">
      <alignment horizontal="center" vertical="center"/>
    </xf>
    <xf numFmtId="3" fontId="12" fillId="0" borderId="15" xfId="1" applyNumberFormat="1" applyFont="1" applyFill="1" applyBorder="1" applyAlignment="1">
      <alignment vertical="center"/>
    </xf>
    <xf numFmtId="9" fontId="12" fillId="2" borderId="16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vertical="center"/>
    </xf>
    <xf numFmtId="3" fontId="13" fillId="2" borderId="17" xfId="1" applyNumberFormat="1" applyFont="1" applyFill="1" applyBorder="1" applyAlignment="1">
      <alignment vertical="center"/>
    </xf>
    <xf numFmtId="3" fontId="12" fillId="0" borderId="18" xfId="1" applyNumberFormat="1" applyFont="1" applyFill="1" applyBorder="1" applyAlignment="1">
      <alignment vertical="center"/>
    </xf>
    <xf numFmtId="9" fontId="13" fillId="0" borderId="11" xfId="2" applyNumberFormat="1" applyFont="1" applyFill="1" applyBorder="1" applyAlignment="1">
      <alignment horizontal="center" vertical="center"/>
    </xf>
    <xf numFmtId="3" fontId="12" fillId="2" borderId="11" xfId="1" applyNumberFormat="1" applyFont="1" applyFill="1" applyBorder="1" applyAlignment="1">
      <alignment vertical="center"/>
    </xf>
    <xf numFmtId="9" fontId="12" fillId="0" borderId="13" xfId="2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vertical="center"/>
    </xf>
    <xf numFmtId="0" fontId="7" fillId="0" borderId="19" xfId="1" applyNumberFormat="1" applyFont="1" applyBorder="1" applyAlignment="1">
      <alignment horizontal="center" vertical="center"/>
    </xf>
    <xf numFmtId="0" fontId="7" fillId="2" borderId="20" xfId="1" applyNumberFormat="1" applyFont="1" applyFill="1" applyBorder="1" applyAlignment="1">
      <alignment horizontal="left" vertical="center" wrapText="1"/>
    </xf>
    <xf numFmtId="0" fontId="7" fillId="2" borderId="21" xfId="1" applyNumberFormat="1" applyFont="1" applyFill="1" applyBorder="1" applyAlignment="1">
      <alignment horizontal="left" vertical="center" wrapText="1"/>
    </xf>
    <xf numFmtId="3" fontId="7" fillId="2" borderId="15" xfId="1" applyNumberFormat="1" applyFont="1" applyFill="1" applyBorder="1" applyAlignment="1">
      <alignment horizontal="right" vertical="center"/>
    </xf>
    <xf numFmtId="3" fontId="7" fillId="2" borderId="15" xfId="1" applyNumberFormat="1" applyFont="1" applyFill="1" applyBorder="1" applyAlignment="1">
      <alignment vertical="center"/>
    </xf>
    <xf numFmtId="9" fontId="7" fillId="2" borderId="16" xfId="1" applyNumberFormat="1" applyFont="1" applyFill="1" applyBorder="1" applyAlignment="1">
      <alignment horizontal="center" vertical="center"/>
    </xf>
    <xf numFmtId="0" fontId="9" fillId="2" borderId="0" xfId="1" applyNumberFormat="1" applyFont="1" applyFill="1" applyBorder="1" applyAlignment="1">
      <alignment vertical="center"/>
    </xf>
    <xf numFmtId="3" fontId="7" fillId="2" borderId="22" xfId="1" applyNumberFormat="1" applyFont="1" applyFill="1" applyBorder="1" applyAlignment="1">
      <alignment vertical="center"/>
    </xf>
    <xf numFmtId="3" fontId="7" fillId="2" borderId="18" xfId="1" applyNumberFormat="1" applyFont="1" applyFill="1" applyBorder="1" applyAlignment="1">
      <alignment horizontal="right" vertical="center"/>
    </xf>
    <xf numFmtId="9" fontId="6" fillId="0" borderId="11" xfId="2" applyNumberFormat="1" applyFont="1" applyFill="1" applyBorder="1" applyAlignment="1">
      <alignment horizontal="center" vertical="center"/>
    </xf>
    <xf numFmtId="9" fontId="7" fillId="0" borderId="13" xfId="2" applyNumberFormat="1" applyFont="1" applyFill="1" applyBorder="1" applyAlignment="1">
      <alignment horizontal="center" vertical="center"/>
    </xf>
    <xf numFmtId="0" fontId="9" fillId="0" borderId="0" xfId="1" applyNumberFormat="1" applyFont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5" fillId="0" borderId="23" xfId="1" applyNumberFormat="1" applyFont="1" applyBorder="1" applyAlignment="1">
      <alignment vertical="center"/>
    </xf>
    <xf numFmtId="0" fontId="5" fillId="2" borderId="24" xfId="1" applyNumberFormat="1" applyFont="1" applyFill="1" applyBorder="1" applyAlignment="1">
      <alignment horizontal="center" vertical="center"/>
    </xf>
    <xf numFmtId="0" fontId="12" fillId="2" borderId="24" xfId="1" applyNumberFormat="1" applyFont="1" applyFill="1" applyBorder="1" applyAlignment="1">
      <alignment horizontal="center" vertical="center"/>
    </xf>
    <xf numFmtId="3" fontId="12" fillId="0" borderId="24" xfId="1" applyNumberFormat="1" applyFont="1" applyFill="1" applyBorder="1" applyAlignment="1">
      <alignment vertical="center"/>
    </xf>
    <xf numFmtId="3" fontId="12" fillId="0" borderId="24" xfId="1" applyNumberFormat="1" applyFont="1" applyFill="1" applyBorder="1" applyAlignment="1">
      <alignment horizontal="right" vertical="center"/>
    </xf>
    <xf numFmtId="9" fontId="12" fillId="2" borderId="25" xfId="1" applyNumberFormat="1" applyFont="1" applyFill="1" applyBorder="1" applyAlignment="1">
      <alignment horizontal="center" vertical="center"/>
    </xf>
    <xf numFmtId="3" fontId="12" fillId="2" borderId="26" xfId="1" applyNumberFormat="1" applyFont="1" applyFill="1" applyBorder="1" applyAlignment="1">
      <alignment vertical="center"/>
    </xf>
    <xf numFmtId="3" fontId="12" fillId="2" borderId="27" xfId="1" applyNumberFormat="1" applyFont="1" applyFill="1" applyBorder="1" applyAlignment="1">
      <alignment horizontal="right" vertical="center"/>
    </xf>
    <xf numFmtId="9" fontId="13" fillId="0" borderId="28" xfId="2" applyNumberFormat="1" applyFont="1" applyFill="1" applyBorder="1" applyAlignment="1">
      <alignment horizontal="center" vertical="center"/>
    </xf>
    <xf numFmtId="9" fontId="12" fillId="0" borderId="29" xfId="2" applyNumberFormat="1" applyFont="1" applyFill="1" applyBorder="1" applyAlignment="1">
      <alignment horizontal="center" vertical="center"/>
    </xf>
    <xf numFmtId="3" fontId="6" fillId="0" borderId="0" xfId="1" applyNumberFormat="1" applyFont="1" applyAlignment="1">
      <alignment vertical="center"/>
    </xf>
    <xf numFmtId="0" fontId="14" fillId="0" borderId="0" xfId="1" applyNumberFormat="1" applyFont="1"/>
    <xf numFmtId="0" fontId="5" fillId="0" borderId="0" xfId="1" applyNumberFormat="1" applyFont="1" applyAlignment="1">
      <alignment vertical="center"/>
    </xf>
    <xf numFmtId="0" fontId="15" fillId="0" borderId="0" xfId="1" applyNumberFormat="1" applyFont="1" applyAlignment="1">
      <alignment vertical="center"/>
    </xf>
    <xf numFmtId="0" fontId="16" fillId="0" borderId="0" xfId="1" applyNumberFormat="1" applyFont="1" applyAlignment="1">
      <alignment vertical="center"/>
    </xf>
    <xf numFmtId="0" fontId="1" fillId="0" borderId="0" xfId="1" applyNumberFormat="1" applyAlignment="1">
      <alignment vertical="center"/>
    </xf>
    <xf numFmtId="0" fontId="1" fillId="2" borderId="0" xfId="1" applyNumberFormat="1" applyFill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1" fillId="0" borderId="0" xfId="1" applyNumberFormat="1" applyFont="1"/>
    <xf numFmtId="0" fontId="1" fillId="2" borderId="0" xfId="1" applyNumberFormat="1" applyFont="1" applyFill="1" applyBorder="1"/>
  </cellXfs>
  <cellStyles count="14">
    <cellStyle name="Euro" xfId="3"/>
    <cellStyle name="Euro 2" xfId="4"/>
    <cellStyle name="Normal" xfId="0" builtinId="0"/>
    <cellStyle name="Normal 2" xfId="1"/>
    <cellStyle name="Normal 2 2" xfId="2"/>
    <cellStyle name="Normal 2 2 2" xfId="5"/>
    <cellStyle name="Normal 3" xfId="6"/>
    <cellStyle name="Normal 3 2" xfId="7"/>
    <cellStyle name="Normal 4" xfId="8"/>
    <cellStyle name="Normal 4 2" xfId="9"/>
    <cellStyle name="Normal 4 2 2" xfId="10"/>
    <cellStyle name="Normal 5" xfId="11"/>
    <cellStyle name="Normal 6" xfId="12"/>
    <cellStyle name="Normal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462329</xdr:colOff>
      <xdr:row>0</xdr:row>
      <xdr:rowOff>30773</xdr:rowOff>
    </xdr:from>
    <xdr:to>
      <xdr:col>5</xdr:col>
      <xdr:colOff>445477</xdr:colOff>
      <xdr:row>3</xdr:row>
      <xdr:rowOff>192698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8829" y="30773"/>
          <a:ext cx="811823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S%202019/EJECUCI&#211;N%202019/EJECUCI&#211;N%20DE%20DICIEMBRE/EJECUCI&#211;N%20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-INV.EJECUCION.RESU (2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"/>
      <sheetName val="MP.PROGRAMATICA (2)"/>
      <sheetName val="RESUMEN PARA MEMO"/>
      <sheetName val="CUADRO CONTENCIÓN DEL GASTO"/>
      <sheetName val="Hoja1"/>
    </sheetNames>
    <sheetDataSet>
      <sheetData sheetId="0"/>
      <sheetData sheetId="1">
        <row r="17">
          <cell r="H17">
            <v>94870986</v>
          </cell>
        </row>
        <row r="18">
          <cell r="H18">
            <v>20047907</v>
          </cell>
        </row>
        <row r="19">
          <cell r="H19">
            <v>3923870</v>
          </cell>
        </row>
        <row r="20">
          <cell r="H20">
            <v>33523</v>
          </cell>
        </row>
        <row r="21">
          <cell r="H21">
            <v>233551</v>
          </cell>
        </row>
        <row r="22">
          <cell r="H22">
            <v>13915446</v>
          </cell>
        </row>
      </sheetData>
      <sheetData sheetId="2"/>
      <sheetData sheetId="3">
        <row r="15">
          <cell r="C15">
            <v>94870986</v>
          </cell>
          <cell r="F15">
            <v>89340512.920000032</v>
          </cell>
        </row>
        <row r="16">
          <cell r="C16">
            <v>20047907</v>
          </cell>
          <cell r="F16">
            <v>17829369.569999997</v>
          </cell>
        </row>
        <row r="17">
          <cell r="C17">
            <v>3923870</v>
          </cell>
          <cell r="F17">
            <v>3531759.7000000011</v>
          </cell>
        </row>
        <row r="18">
          <cell r="C18">
            <v>33523</v>
          </cell>
          <cell r="F18">
            <v>29917.059999999998</v>
          </cell>
        </row>
        <row r="19">
          <cell r="C19">
            <v>233551</v>
          </cell>
          <cell r="F19">
            <v>211264.06</v>
          </cell>
        </row>
      </sheetData>
      <sheetData sheetId="4"/>
      <sheetData sheetId="5">
        <row r="13">
          <cell r="E13">
            <v>13915446</v>
          </cell>
          <cell r="G13">
            <v>7860736.0199999996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O24"/>
  <sheetViews>
    <sheetView tabSelected="1" zoomScaleNormal="100" workbookViewId="0">
      <selection activeCell="O13" sqref="O13"/>
    </sheetView>
  </sheetViews>
  <sheetFormatPr baseColWidth="10" defaultRowHeight="15" x14ac:dyDescent="0.25"/>
  <cols>
    <col min="1" max="1" width="1.7109375" style="1" customWidth="1"/>
    <col min="2" max="2" width="1.85546875" style="1" customWidth="1"/>
    <col min="3" max="3" width="19.7109375" style="1" customWidth="1"/>
    <col min="4" max="4" width="13.85546875" style="1" customWidth="1"/>
    <col min="5" max="5" width="12.42578125" style="1" customWidth="1"/>
    <col min="6" max="6" width="8.85546875" style="1" customWidth="1"/>
    <col min="7" max="7" width="1.140625" style="2" customWidth="1"/>
    <col min="8" max="8" width="10.85546875" style="2" customWidth="1"/>
    <col min="9" max="9" width="11.42578125" style="1"/>
    <col min="10" max="10" width="5.5703125" style="1" customWidth="1"/>
    <col min="11" max="11" width="11.42578125" style="1" customWidth="1"/>
    <col min="12" max="12" width="7.42578125" style="1" customWidth="1"/>
    <col min="13" max="16384" width="11.42578125" style="1"/>
  </cols>
  <sheetData>
    <row r="4" spans="1:15" ht="17.25" customHeight="1" x14ac:dyDescent="0.25"/>
    <row r="5" spans="1:15" s="4" customFormat="1" ht="15.75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5" s="4" customFormat="1" ht="15.75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5" s="4" customFormat="1" ht="15.75" x14ac:dyDescent="0.25">
      <c r="A7" s="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5" s="4" customFormat="1" ht="9.75" customHeight="1" x14ac:dyDescent="0.25">
      <c r="B8" s="5"/>
      <c r="C8" s="5"/>
      <c r="D8" s="5"/>
      <c r="E8" s="5"/>
      <c r="F8" s="6"/>
      <c r="G8" s="7"/>
      <c r="H8" s="7"/>
    </row>
    <row r="9" spans="1:15" s="4" customFormat="1" ht="15.75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5" s="4" customFormat="1" ht="15.75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5" s="4" customFormat="1" thickBot="1" x14ac:dyDescent="0.25">
      <c r="A11" s="8" t="s">
        <v>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5" s="16" customFormat="1" ht="24.75" customHeight="1" thickBot="1" x14ac:dyDescent="0.25">
      <c r="A12" s="9" t="s">
        <v>6</v>
      </c>
      <c r="B12" s="9"/>
      <c r="C12" s="9"/>
      <c r="D12" s="10" t="s">
        <v>7</v>
      </c>
      <c r="E12" s="11" t="s">
        <v>8</v>
      </c>
      <c r="F12" s="11"/>
      <c r="G12" s="12"/>
      <c r="H12" s="13" t="s">
        <v>9</v>
      </c>
      <c r="I12" s="14" t="s">
        <v>10</v>
      </c>
      <c r="J12" s="15"/>
      <c r="K12" s="11" t="s">
        <v>8</v>
      </c>
      <c r="L12" s="11"/>
    </row>
    <row r="13" spans="1:15" s="6" customFormat="1" ht="21.75" customHeight="1" x14ac:dyDescent="0.2">
      <c r="A13" s="17" t="s">
        <v>11</v>
      </c>
      <c r="B13" s="18"/>
      <c r="C13" s="19"/>
      <c r="D13" s="20">
        <f>+D14+D20</f>
        <v>133025283</v>
      </c>
      <c r="E13" s="20">
        <f>+E14+E20</f>
        <v>118803559.33000003</v>
      </c>
      <c r="F13" s="21">
        <f t="shared" ref="F13:F20" si="0">+E13/D13</f>
        <v>0.8930900701786143</v>
      </c>
      <c r="G13" s="22"/>
      <c r="H13" s="23">
        <f>SUM(H14+H20)</f>
        <v>-8858277</v>
      </c>
      <c r="I13" s="24">
        <f>+I14+I20</f>
        <v>124167006</v>
      </c>
      <c r="J13" s="25">
        <f t="shared" ref="J13:J20" si="1">+I13/D13</f>
        <v>0.93340907231898163</v>
      </c>
      <c r="K13" s="26">
        <f t="shared" ref="K13:K20" si="2">+E13</f>
        <v>118803559.33000003</v>
      </c>
      <c r="L13" s="27">
        <f t="shared" ref="L13:L20" si="3">+K13/I13</f>
        <v>0.95680457439716338</v>
      </c>
      <c r="N13" s="28"/>
      <c r="O13" s="28"/>
    </row>
    <row r="14" spans="1:15" s="39" customFormat="1" ht="19.5" customHeight="1" x14ac:dyDescent="0.25">
      <c r="A14" s="29" t="s">
        <v>12</v>
      </c>
      <c r="B14" s="30"/>
      <c r="C14" s="30"/>
      <c r="D14" s="31">
        <f>SUM(D15:D19)</f>
        <v>119109837</v>
      </c>
      <c r="E14" s="31">
        <f>SUM(E15:E19)</f>
        <v>110942823.31000003</v>
      </c>
      <c r="F14" s="32">
        <f t="shared" si="0"/>
        <v>0.9314329202717323</v>
      </c>
      <c r="G14" s="33"/>
      <c r="H14" s="34">
        <f>SUM(H15:H19)</f>
        <v>-4312434</v>
      </c>
      <c r="I14" s="35">
        <f>SUM(I15:I19)</f>
        <v>114797403</v>
      </c>
      <c r="J14" s="36">
        <f>+I14/D14</f>
        <v>0.96379447652169992</v>
      </c>
      <c r="K14" s="37">
        <f t="shared" si="2"/>
        <v>110942823.31000003</v>
      </c>
      <c r="L14" s="38">
        <f t="shared" si="3"/>
        <v>0.96642276228147805</v>
      </c>
    </row>
    <row r="15" spans="1:15" s="51" customFormat="1" ht="21" customHeight="1" x14ac:dyDescent="0.25">
      <c r="A15" s="40"/>
      <c r="B15" s="41" t="s">
        <v>13</v>
      </c>
      <c r="C15" s="42"/>
      <c r="D15" s="43">
        <f>[1]PGN.FUNC.XCTA!C15</f>
        <v>94870986</v>
      </c>
      <c r="E15" s="44">
        <f>[1]PGN.FUNC.XCTA!F15</f>
        <v>89340512.920000032</v>
      </c>
      <c r="F15" s="45">
        <f t="shared" si="0"/>
        <v>0.94170532727466361</v>
      </c>
      <c r="G15" s="46"/>
      <c r="H15" s="47">
        <v>-3759481</v>
      </c>
      <c r="I15" s="48">
        <f>SUM('[1]PGN.FUNC-INV.EJECUCION.RESUME'!H17+H15)</f>
        <v>91111505</v>
      </c>
      <c r="J15" s="49">
        <f t="shared" si="1"/>
        <v>0.96037270024789245</v>
      </c>
      <c r="K15" s="44">
        <f t="shared" si="2"/>
        <v>89340512.920000032</v>
      </c>
      <c r="L15" s="50">
        <f t="shared" si="3"/>
        <v>0.9805623660809909</v>
      </c>
    </row>
    <row r="16" spans="1:15" s="51" customFormat="1" ht="21" customHeight="1" x14ac:dyDescent="0.25">
      <c r="A16" s="40"/>
      <c r="B16" s="41" t="s">
        <v>14</v>
      </c>
      <c r="C16" s="42"/>
      <c r="D16" s="43">
        <f>[1]PGN.FUNC.XCTA!C16</f>
        <v>20047907</v>
      </c>
      <c r="E16" s="44">
        <f>[1]PGN.FUNC.XCTA!F16</f>
        <v>17829369.569999997</v>
      </c>
      <c r="F16" s="45">
        <f t="shared" si="0"/>
        <v>0.88933820223727078</v>
      </c>
      <c r="G16" s="46"/>
      <c r="H16" s="47">
        <v>-295690</v>
      </c>
      <c r="I16" s="48">
        <f>SUM('[1]PGN.FUNC-INV.EJECUCION.RESUME'!H18+H16)</f>
        <v>19752217</v>
      </c>
      <c r="J16" s="49">
        <f t="shared" si="1"/>
        <v>0.98525082942573505</v>
      </c>
      <c r="K16" s="44">
        <f t="shared" si="2"/>
        <v>17829369.569999997</v>
      </c>
      <c r="L16" s="50">
        <f t="shared" si="3"/>
        <v>0.90265156412568759</v>
      </c>
    </row>
    <row r="17" spans="1:14" s="51" customFormat="1" ht="21" customHeight="1" x14ac:dyDescent="0.25">
      <c r="A17" s="40"/>
      <c r="B17" s="41" t="s">
        <v>15</v>
      </c>
      <c r="C17" s="42"/>
      <c r="D17" s="43">
        <f>[1]PGN.FUNC.XCTA!C17</f>
        <v>3923870</v>
      </c>
      <c r="E17" s="44">
        <f>[1]PGN.FUNC.XCTA!F17</f>
        <v>3531759.7000000011</v>
      </c>
      <c r="F17" s="45">
        <f t="shared" si="0"/>
        <v>0.90007051711703012</v>
      </c>
      <c r="G17" s="46"/>
      <c r="H17" s="47">
        <v>-257190</v>
      </c>
      <c r="I17" s="48">
        <f>SUM('[1]PGN.FUNC-INV.EJECUCION.RESUME'!H19+H17)</f>
        <v>3666680</v>
      </c>
      <c r="J17" s="49">
        <f t="shared" si="1"/>
        <v>0.93445501507440354</v>
      </c>
      <c r="K17" s="44">
        <f t="shared" si="2"/>
        <v>3531759.7000000011</v>
      </c>
      <c r="L17" s="50">
        <f t="shared" si="3"/>
        <v>0.96320368835022452</v>
      </c>
    </row>
    <row r="18" spans="1:14" s="51" customFormat="1" ht="21" customHeight="1" x14ac:dyDescent="0.25">
      <c r="A18" s="40"/>
      <c r="B18" s="41" t="s">
        <v>16</v>
      </c>
      <c r="C18" s="42"/>
      <c r="D18" s="43">
        <f>[1]PGN.FUNC.XCTA!C18</f>
        <v>33523</v>
      </c>
      <c r="E18" s="44">
        <f>[1]PGN.FUNC.XCTA!F18</f>
        <v>29917.059999999998</v>
      </c>
      <c r="F18" s="45">
        <f t="shared" si="0"/>
        <v>0.89243385138561582</v>
      </c>
      <c r="G18" s="46"/>
      <c r="H18" s="47">
        <v>-73</v>
      </c>
      <c r="I18" s="48">
        <f>SUM('[1]PGN.FUNC-INV.EJECUCION.RESUME'!H20+H18)</f>
        <v>33450</v>
      </c>
      <c r="J18" s="49">
        <f t="shared" si="1"/>
        <v>0.99782239059750022</v>
      </c>
      <c r="K18" s="44">
        <f t="shared" si="2"/>
        <v>29917.059999999998</v>
      </c>
      <c r="L18" s="50">
        <f t="shared" si="3"/>
        <v>0.89438146487294468</v>
      </c>
    </row>
    <row r="19" spans="1:14" s="52" customFormat="1" ht="30" customHeight="1" x14ac:dyDescent="0.25">
      <c r="A19" s="40"/>
      <c r="B19" s="41" t="s">
        <v>17</v>
      </c>
      <c r="C19" s="42"/>
      <c r="D19" s="43">
        <f>[1]PGN.FUNC.XCTA!C19</f>
        <v>233551</v>
      </c>
      <c r="E19" s="44">
        <f>[1]PGN.FUNC.XCTA!F19</f>
        <v>211264.06</v>
      </c>
      <c r="F19" s="45">
        <f t="shared" si="0"/>
        <v>0.9045735620913633</v>
      </c>
      <c r="G19" s="46"/>
      <c r="H19" s="47">
        <v>0</v>
      </c>
      <c r="I19" s="48">
        <f>SUM('[1]PGN.FUNC-INV.EJECUCION.RESUME'!H21)</f>
        <v>233551</v>
      </c>
      <c r="J19" s="49">
        <f t="shared" si="1"/>
        <v>1</v>
      </c>
      <c r="K19" s="44">
        <f t="shared" si="2"/>
        <v>211264.06</v>
      </c>
      <c r="L19" s="50">
        <f t="shared" si="3"/>
        <v>0.9045735620913633</v>
      </c>
    </row>
    <row r="20" spans="1:14" s="39" customFormat="1" ht="19.5" customHeight="1" thickBot="1" x14ac:dyDescent="0.3">
      <c r="A20" s="53" t="s">
        <v>18</v>
      </c>
      <c r="B20" s="54"/>
      <c r="C20" s="55"/>
      <c r="D20" s="56">
        <f>[1]PGN.INV.PORMENORIZADO!E13</f>
        <v>13915446</v>
      </c>
      <c r="E20" s="57">
        <f>[1]PGN.INV.PORMENORIZADO!G13</f>
        <v>7860736.0199999996</v>
      </c>
      <c r="F20" s="58">
        <f t="shared" si="0"/>
        <v>0.56489285503317677</v>
      </c>
      <c r="G20" s="33"/>
      <c r="H20" s="59">
        <v>-4545843</v>
      </c>
      <c r="I20" s="60">
        <f>SUM('[1]PGN.FUNC-INV.EJECUCION.RESUME'!H22+H20)</f>
        <v>9369603</v>
      </c>
      <c r="J20" s="61">
        <f t="shared" si="1"/>
        <v>0.67332394520448713</v>
      </c>
      <c r="K20" s="56">
        <f t="shared" si="2"/>
        <v>7860736.0199999996</v>
      </c>
      <c r="L20" s="62">
        <f t="shared" si="3"/>
        <v>0.83896148214604183</v>
      </c>
      <c r="N20" s="63"/>
    </row>
    <row r="21" spans="1:14" x14ac:dyDescent="0.25">
      <c r="A21" s="16"/>
      <c r="B21" s="64"/>
      <c r="C21" s="64"/>
    </row>
    <row r="22" spans="1:14" x14ac:dyDescent="0.25">
      <c r="A22" s="65" t="s">
        <v>19</v>
      </c>
      <c r="B22" s="66"/>
      <c r="C22" s="67"/>
      <c r="D22" s="68"/>
      <c r="E22" s="68"/>
      <c r="F22" s="68"/>
      <c r="G22" s="69"/>
      <c r="H22" s="69"/>
      <c r="I22" s="69"/>
      <c r="J22" s="68"/>
      <c r="K22" s="68"/>
      <c r="L22" s="68"/>
      <c r="M22" s="68"/>
    </row>
    <row r="23" spans="1:14" x14ac:dyDescent="0.25">
      <c r="A23" s="66"/>
      <c r="B23" s="66"/>
      <c r="C23" s="67" t="s">
        <v>20</v>
      </c>
      <c r="D23" s="70"/>
      <c r="E23" s="70"/>
      <c r="F23" s="70"/>
      <c r="G23" s="71"/>
      <c r="H23" s="71"/>
      <c r="I23" s="71"/>
      <c r="J23" s="70"/>
      <c r="K23" s="70"/>
      <c r="L23" s="70"/>
      <c r="M23" s="68"/>
    </row>
    <row r="24" spans="1:14" x14ac:dyDescent="0.25">
      <c r="C24" s="72" t="s">
        <v>21</v>
      </c>
      <c r="D24" s="72"/>
      <c r="E24" s="72"/>
      <c r="F24" s="72"/>
      <c r="G24" s="73"/>
      <c r="H24" s="73"/>
      <c r="I24" s="72"/>
      <c r="J24" s="72"/>
      <c r="K24" s="72"/>
      <c r="L24" s="72"/>
    </row>
  </sheetData>
  <mergeCells count="13">
    <mergeCell ref="B19:C19"/>
    <mergeCell ref="I12:J12"/>
    <mergeCell ref="A13:C13"/>
    <mergeCell ref="B15:C15"/>
    <mergeCell ref="B16:C16"/>
    <mergeCell ref="B17:C17"/>
    <mergeCell ref="B18:C18"/>
    <mergeCell ref="A5:L5"/>
    <mergeCell ref="A6:L6"/>
    <mergeCell ref="A7:L7"/>
    <mergeCell ref="A9:L9"/>
    <mergeCell ref="A10:L10"/>
    <mergeCell ref="A11:L11"/>
  </mergeCells>
  <printOptions horizontalCentered="1" verticalCentered="1"/>
  <pageMargins left="0.25" right="0.25" top="0.75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PGN.FUNC-INV.EJECUCION.RESU (2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vruiz</dc:creator>
  <cp:lastModifiedBy>vruiz</cp:lastModifiedBy>
  <cp:lastPrinted>2020-01-03T21:34:01Z</cp:lastPrinted>
  <dcterms:created xsi:type="dcterms:W3CDTF">2020-01-03T21:33:51Z</dcterms:created>
  <dcterms:modified xsi:type="dcterms:W3CDTF">2020-01-03T21:34:55Z</dcterms:modified>
</cp:coreProperties>
</file>