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115" windowHeight="6975"/>
  </bookViews>
  <sheets>
    <sheet name="PGN.FUNC-INV.EJECUCION.RESU (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20" i="1" l="1"/>
  <c r="I20" i="1"/>
  <c r="E20" i="1"/>
  <c r="F20" i="1" s="1"/>
  <c r="D20" i="1"/>
  <c r="I19" i="1"/>
  <c r="J19" i="1" s="1"/>
  <c r="F19" i="1"/>
  <c r="E19" i="1"/>
  <c r="K19" i="1" s="1"/>
  <c r="L19" i="1" s="1"/>
  <c r="D19" i="1"/>
  <c r="I18" i="1"/>
  <c r="J18" i="1" s="1"/>
  <c r="F18" i="1"/>
  <c r="E18" i="1"/>
  <c r="K18" i="1" s="1"/>
  <c r="L18" i="1" s="1"/>
  <c r="D18" i="1"/>
  <c r="I17" i="1"/>
  <c r="E17" i="1"/>
  <c r="E14" i="1" s="1"/>
  <c r="D17" i="1"/>
  <c r="J17" i="1" s="1"/>
  <c r="I16" i="1"/>
  <c r="J16" i="1" s="1"/>
  <c r="E16" i="1"/>
  <c r="F16" i="1" s="1"/>
  <c r="D16" i="1"/>
  <c r="D14" i="1" s="1"/>
  <c r="D13" i="1" s="1"/>
  <c r="I15" i="1"/>
  <c r="J15" i="1" s="1"/>
  <c r="F15" i="1"/>
  <c r="E15" i="1"/>
  <c r="K15" i="1" s="1"/>
  <c r="L15" i="1" s="1"/>
  <c r="D15" i="1"/>
  <c r="H14" i="1"/>
  <c r="H13" i="1"/>
  <c r="E13" i="1" l="1"/>
  <c r="K14" i="1"/>
  <c r="L14" i="1" s="1"/>
  <c r="F14" i="1"/>
  <c r="I14" i="1"/>
  <c r="K16" i="1"/>
  <c r="L16" i="1" s="1"/>
  <c r="F17" i="1"/>
  <c r="K20" i="1"/>
  <c r="L20" i="1" s="1"/>
  <c r="K17" i="1"/>
  <c r="L17" i="1" s="1"/>
  <c r="J14" i="1" l="1"/>
  <c r="I13" i="1"/>
  <c r="J13" i="1" s="1"/>
  <c r="K13" i="1"/>
  <c r="L13" i="1" s="1"/>
  <c r="F13" i="1"/>
</calcChain>
</file>

<file path=xl/sharedStrings.xml><?xml version="1.0" encoding="utf-8"?>
<sst xmlns="http://schemas.openxmlformats.org/spreadsheetml/2006/main" count="21" uniqueCount="20">
  <si>
    <t>PROCURADURÍA GENERAL DE LA NACIÓN</t>
  </si>
  <si>
    <t>SECRETARÍA ADMINISTRATIVA</t>
  </si>
  <si>
    <t>DEPARTAMENTO DE PRESUPUESTO</t>
  </si>
  <si>
    <t>EJECUCIÓN PRESUPUESTARIA</t>
  </si>
  <si>
    <t>FUNCIONAMIENTO E INVERSIÓN</t>
  </si>
  <si>
    <t>AL 31 DE OCTUBRE DE 2019</t>
  </si>
  <si>
    <t>DETALLE</t>
  </si>
  <si>
    <t>Presupuesto Modificado</t>
  </si>
  <si>
    <t>Ejecución Real Acumulada</t>
  </si>
  <si>
    <t>Contención del Gasto</t>
  </si>
  <si>
    <t>Asignación Acumulada</t>
  </si>
  <si>
    <t>TOTAL</t>
  </si>
  <si>
    <t>FUNCIONAMIENTO</t>
  </si>
  <si>
    <t>Servicios Personales</t>
  </si>
  <si>
    <t>Servicios No Personales</t>
  </si>
  <si>
    <t>Materiales y Suministros</t>
  </si>
  <si>
    <t>Maquinaria y Equipo</t>
  </si>
  <si>
    <t>Transferencias Corrientes</t>
  </si>
  <si>
    <t>INVERSIÓN</t>
  </si>
  <si>
    <t>NOTA: Contención del Gasto,  según lo dispuesto en la Gaceta Oficial N°.28826-A, Resolución de Gabinete N°:65.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</si>
</sst>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2]\ * #,##0.00_ ;_ [$€-2]\ * \-#,##0.00_ ;_ [$€-2]\ * &quot;-&quot;??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0" tint="-0.249977111117893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hair">
        <color theme="0" tint="-0.249977111117893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theme="0" tint="-0.24994659260841701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</borders>
  <cellStyleXfs count="14">
    <xf numFmtId="0" fontId="0" fillId="0" borderId="0"/>
    <xf numFmtId="164" fontId="1" fillId="0" borderId="0"/>
    <xf numFmtId="164" fontId="6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 applyNumberFormat="0" applyFill="0" applyBorder="0" applyAlignment="0" applyProtection="0"/>
    <xf numFmtId="0" fontId="1" fillId="0" borderId="0"/>
    <xf numFmtId="164" fontId="6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1" applyNumberFormat="1"/>
    <xf numFmtId="0" fontId="1" fillId="2" borderId="0" xfId="1" applyNumberFormat="1" applyFill="1" applyBorder="1"/>
    <xf numFmtId="0" fontId="2" fillId="0" borderId="0" xfId="1" applyNumberFormat="1" applyFont="1" applyAlignment="1">
      <alignment horizontal="center"/>
    </xf>
    <xf numFmtId="0" fontId="3" fillId="0" borderId="0" xfId="1" applyNumberFormat="1" applyFont="1"/>
    <xf numFmtId="0" fontId="2" fillId="0" borderId="0" xfId="1" applyNumberFormat="1" applyFont="1"/>
    <xf numFmtId="0" fontId="4" fillId="0" borderId="0" xfId="1" applyNumberFormat="1" applyFont="1"/>
    <xf numFmtId="0" fontId="4" fillId="2" borderId="0" xfId="1" applyNumberFormat="1" applyFont="1" applyFill="1" applyBorder="1"/>
    <xf numFmtId="0" fontId="5" fillId="0" borderId="0" xfId="1" applyNumberFormat="1" applyFont="1" applyAlignment="1" applyProtection="1">
      <alignment horizontal="center"/>
      <protection locked="0"/>
    </xf>
    <xf numFmtId="0" fontId="5" fillId="3" borderId="1" xfId="1" applyNumberFormat="1" applyFont="1" applyFill="1" applyBorder="1" applyAlignment="1">
      <alignment horizontal="centerContinuous" vertical="center" wrapText="1"/>
    </xf>
    <xf numFmtId="0" fontId="7" fillId="4" borderId="1" xfId="2" applyNumberFormat="1" applyFont="1" applyFill="1" applyBorder="1" applyAlignment="1">
      <alignment horizontal="center" vertical="center" wrapText="1"/>
    </xf>
    <xf numFmtId="0" fontId="7" fillId="5" borderId="1" xfId="2" applyNumberFormat="1" applyFont="1" applyFill="1" applyBorder="1" applyAlignment="1">
      <alignment horizontal="centerContinuous" vertical="center" wrapText="1"/>
    </xf>
    <xf numFmtId="0" fontId="7" fillId="2" borderId="0" xfId="1" applyNumberFormat="1" applyFont="1" applyFill="1" applyBorder="1" applyAlignment="1">
      <alignment vertical="center" wrapText="1"/>
    </xf>
    <xf numFmtId="0" fontId="7" fillId="6" borderId="1" xfId="1" applyNumberFormat="1" applyFont="1" applyFill="1" applyBorder="1" applyAlignment="1">
      <alignment horizontal="center" vertical="center" wrapText="1"/>
    </xf>
    <xf numFmtId="0" fontId="7" fillId="7" borderId="2" xfId="2" applyNumberFormat="1" applyFont="1" applyFill="1" applyBorder="1" applyAlignment="1">
      <alignment horizontal="center" vertical="center" wrapText="1"/>
    </xf>
    <xf numFmtId="0" fontId="7" fillId="7" borderId="3" xfId="2" applyNumberFormat="1" applyFont="1" applyFill="1" applyBorder="1" applyAlignment="1">
      <alignment horizontal="center" vertical="center" wrapText="1"/>
    </xf>
    <xf numFmtId="0" fontId="8" fillId="0" borderId="0" xfId="1" applyNumberFormat="1" applyFont="1"/>
    <xf numFmtId="0" fontId="9" fillId="2" borderId="4" xfId="1" applyNumberFormat="1" applyFont="1" applyFill="1" applyBorder="1" applyAlignment="1">
      <alignment horizontal="center" vertical="center"/>
    </xf>
    <xf numFmtId="0" fontId="9" fillId="2" borderId="5" xfId="1" applyNumberFormat="1" applyFont="1" applyFill="1" applyBorder="1" applyAlignment="1">
      <alignment horizontal="center" vertical="center"/>
    </xf>
    <xf numFmtId="0" fontId="9" fillId="2" borderId="6" xfId="1" applyNumberFormat="1" applyFont="1" applyFill="1" applyBorder="1" applyAlignment="1">
      <alignment horizontal="center" vertical="center"/>
    </xf>
    <xf numFmtId="3" fontId="9" fillId="0" borderId="7" xfId="1" applyNumberFormat="1" applyFont="1" applyFill="1" applyBorder="1" applyAlignment="1">
      <alignment vertical="center"/>
    </xf>
    <xf numFmtId="9" fontId="9" fillId="2" borderId="8" xfId="1" applyNumberFormat="1" applyFont="1" applyFill="1" applyBorder="1" applyAlignment="1">
      <alignment horizontal="center" vertical="center"/>
    </xf>
    <xf numFmtId="0" fontId="10" fillId="2" borderId="0" xfId="1" applyNumberFormat="1" applyFont="1" applyFill="1" applyBorder="1"/>
    <xf numFmtId="3" fontId="9" fillId="2" borderId="9" xfId="1" applyNumberFormat="1" applyFont="1" applyFill="1" applyBorder="1" applyAlignment="1">
      <alignment vertical="center"/>
    </xf>
    <xf numFmtId="3" fontId="9" fillId="0" borderId="10" xfId="1" applyNumberFormat="1" applyFont="1" applyFill="1" applyBorder="1" applyAlignment="1">
      <alignment vertical="center"/>
    </xf>
    <xf numFmtId="9" fontId="10" fillId="0" borderId="11" xfId="2" applyNumberFormat="1" applyFont="1" applyFill="1" applyBorder="1" applyAlignment="1">
      <alignment horizontal="center" vertical="center"/>
    </xf>
    <xf numFmtId="3" fontId="9" fillId="2" borderId="12" xfId="1" applyNumberFormat="1" applyFont="1" applyFill="1" applyBorder="1" applyAlignment="1">
      <alignment vertical="center"/>
    </xf>
    <xf numFmtId="9" fontId="9" fillId="0" borderId="13" xfId="2" applyNumberFormat="1" applyFont="1" applyFill="1" applyBorder="1" applyAlignment="1">
      <alignment horizontal="center" vertical="center"/>
    </xf>
    <xf numFmtId="3" fontId="4" fillId="0" borderId="0" xfId="1" applyNumberFormat="1" applyFont="1"/>
    <xf numFmtId="0" fontId="4" fillId="0" borderId="14" xfId="1" applyNumberFormat="1" applyFont="1" applyBorder="1" applyAlignment="1">
      <alignment vertical="center"/>
    </xf>
    <xf numFmtId="0" fontId="11" fillId="2" borderId="15" xfId="1" applyNumberFormat="1" applyFont="1" applyFill="1" applyBorder="1" applyAlignment="1">
      <alignment horizontal="center" vertical="center"/>
    </xf>
    <xf numFmtId="3" fontId="11" fillId="0" borderId="15" xfId="1" applyNumberFormat="1" applyFont="1" applyFill="1" applyBorder="1" applyAlignment="1">
      <alignment vertical="center"/>
    </xf>
    <xf numFmtId="9" fontId="11" fillId="2" borderId="16" xfId="1" applyNumberFormat="1" applyFont="1" applyFill="1" applyBorder="1" applyAlignment="1">
      <alignment horizontal="center" vertical="center"/>
    </xf>
    <xf numFmtId="0" fontId="12" fillId="2" borderId="0" xfId="1" applyNumberFormat="1" applyFont="1" applyFill="1" applyBorder="1" applyAlignment="1">
      <alignment vertical="center"/>
    </xf>
    <xf numFmtId="3" fontId="12" fillId="2" borderId="17" xfId="1" applyNumberFormat="1" applyFont="1" applyFill="1" applyBorder="1" applyAlignment="1">
      <alignment vertical="center"/>
    </xf>
    <xf numFmtId="3" fontId="11" fillId="0" borderId="18" xfId="1" applyNumberFormat="1" applyFont="1" applyFill="1" applyBorder="1" applyAlignment="1">
      <alignment vertical="center"/>
    </xf>
    <xf numFmtId="9" fontId="12" fillId="0" borderId="11" xfId="2" applyNumberFormat="1" applyFont="1" applyFill="1" applyBorder="1" applyAlignment="1">
      <alignment horizontal="center" vertical="center"/>
    </xf>
    <xf numFmtId="3" fontId="11" fillId="2" borderId="11" xfId="1" applyNumberFormat="1" applyFont="1" applyFill="1" applyBorder="1" applyAlignment="1">
      <alignment vertical="center"/>
    </xf>
    <xf numFmtId="9" fontId="11" fillId="0" borderId="13" xfId="2" applyNumberFormat="1" applyFont="1" applyFill="1" applyBorder="1" applyAlignment="1">
      <alignment horizontal="center" vertical="center"/>
    </xf>
    <xf numFmtId="0" fontId="5" fillId="0" borderId="0" xfId="1" applyNumberFormat="1" applyFont="1" applyAlignment="1">
      <alignment vertical="center"/>
    </xf>
    <xf numFmtId="0" fontId="6" fillId="0" borderId="19" xfId="1" applyNumberFormat="1" applyFont="1" applyBorder="1" applyAlignment="1">
      <alignment horizontal="center" vertical="center"/>
    </xf>
    <xf numFmtId="0" fontId="6" fillId="2" borderId="20" xfId="1" applyNumberFormat="1" applyFont="1" applyFill="1" applyBorder="1" applyAlignment="1">
      <alignment horizontal="left" vertical="center" wrapText="1"/>
    </xf>
    <xf numFmtId="0" fontId="6" fillId="2" borderId="21" xfId="1" applyNumberFormat="1" applyFont="1" applyFill="1" applyBorder="1" applyAlignment="1">
      <alignment horizontal="left" vertical="center" wrapText="1"/>
    </xf>
    <xf numFmtId="3" fontId="6" fillId="2" borderId="15" xfId="1" applyNumberFormat="1" applyFont="1" applyFill="1" applyBorder="1" applyAlignment="1">
      <alignment horizontal="right" vertical="center"/>
    </xf>
    <xf numFmtId="3" fontId="6" fillId="2" borderId="15" xfId="1" applyNumberFormat="1" applyFont="1" applyFill="1" applyBorder="1" applyAlignment="1">
      <alignment vertical="center"/>
    </xf>
    <xf numFmtId="9" fontId="6" fillId="2" borderId="16" xfId="1" applyNumberFormat="1" applyFont="1" applyFill="1" applyBorder="1" applyAlignment="1">
      <alignment horizontal="center" vertical="center"/>
    </xf>
    <xf numFmtId="0" fontId="8" fillId="2" borderId="0" xfId="1" applyNumberFormat="1" applyFont="1" applyFill="1" applyBorder="1" applyAlignment="1">
      <alignment vertical="center"/>
    </xf>
    <xf numFmtId="3" fontId="6" fillId="2" borderId="22" xfId="1" applyNumberFormat="1" applyFont="1" applyFill="1" applyBorder="1" applyAlignment="1">
      <alignment vertical="center"/>
    </xf>
    <xf numFmtId="3" fontId="6" fillId="2" borderId="18" xfId="1" applyNumberFormat="1" applyFont="1" applyFill="1" applyBorder="1" applyAlignment="1">
      <alignment horizontal="right" vertical="center"/>
    </xf>
    <xf numFmtId="9" fontId="5" fillId="0" borderId="11" xfId="2" applyNumberFormat="1" applyFont="1" applyFill="1" applyBorder="1" applyAlignment="1">
      <alignment horizontal="center" vertical="center"/>
    </xf>
    <xf numFmtId="9" fontId="6" fillId="0" borderId="13" xfId="2" applyNumberFormat="1" applyFont="1" applyFill="1" applyBorder="1" applyAlignment="1">
      <alignment horizontal="center" vertical="center"/>
    </xf>
    <xf numFmtId="0" fontId="8" fillId="0" borderId="0" xfId="1" applyNumberFormat="1" applyFont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4" fillId="0" borderId="23" xfId="1" applyNumberFormat="1" applyFont="1" applyBorder="1" applyAlignment="1">
      <alignment vertical="center"/>
    </xf>
    <xf numFmtId="0" fontId="4" fillId="2" borderId="24" xfId="1" applyNumberFormat="1" applyFont="1" applyFill="1" applyBorder="1" applyAlignment="1">
      <alignment horizontal="center" vertical="center"/>
    </xf>
    <xf numFmtId="0" fontId="11" fillId="2" borderId="24" xfId="1" applyNumberFormat="1" applyFont="1" applyFill="1" applyBorder="1" applyAlignment="1">
      <alignment horizontal="center" vertical="center"/>
    </xf>
    <xf numFmtId="3" fontId="11" fillId="0" borderId="24" xfId="1" applyNumberFormat="1" applyFont="1" applyFill="1" applyBorder="1" applyAlignment="1">
      <alignment vertical="center"/>
    </xf>
    <xf numFmtId="3" fontId="11" fillId="0" borderId="24" xfId="1" applyNumberFormat="1" applyFont="1" applyFill="1" applyBorder="1" applyAlignment="1">
      <alignment horizontal="right" vertical="center"/>
    </xf>
    <xf numFmtId="9" fontId="11" fillId="2" borderId="25" xfId="1" applyNumberFormat="1" applyFont="1" applyFill="1" applyBorder="1" applyAlignment="1">
      <alignment horizontal="center" vertical="center"/>
    </xf>
    <xf numFmtId="3" fontId="11" fillId="2" borderId="26" xfId="1" applyNumberFormat="1" applyFont="1" applyFill="1" applyBorder="1" applyAlignment="1">
      <alignment vertical="center"/>
    </xf>
    <xf numFmtId="3" fontId="11" fillId="2" borderId="27" xfId="1" applyNumberFormat="1" applyFont="1" applyFill="1" applyBorder="1" applyAlignment="1">
      <alignment horizontal="right" vertical="center"/>
    </xf>
    <xf numFmtId="9" fontId="12" fillId="0" borderId="28" xfId="2" applyNumberFormat="1" applyFont="1" applyFill="1" applyBorder="1" applyAlignment="1">
      <alignment horizontal="center" vertical="center"/>
    </xf>
    <xf numFmtId="9" fontId="11" fillId="0" borderId="29" xfId="2" applyNumberFormat="1" applyFont="1" applyFill="1" applyBorder="1" applyAlignment="1">
      <alignment horizontal="center" vertical="center"/>
    </xf>
    <xf numFmtId="3" fontId="5" fillId="0" borderId="0" xfId="1" applyNumberFormat="1" applyFont="1" applyAlignment="1">
      <alignment vertical="center"/>
    </xf>
    <xf numFmtId="0" fontId="13" fillId="0" borderId="0" xfId="1" applyNumberFormat="1" applyFont="1"/>
    <xf numFmtId="0" fontId="4" fillId="0" borderId="0" xfId="1" applyNumberFormat="1" applyFont="1" applyAlignment="1">
      <alignment vertical="center"/>
    </xf>
    <xf numFmtId="0" fontId="14" fillId="0" borderId="0" xfId="1" applyNumberFormat="1" applyFont="1" applyAlignment="1">
      <alignment vertical="center"/>
    </xf>
    <xf numFmtId="0" fontId="15" fillId="0" borderId="0" xfId="1" applyNumberFormat="1" applyFont="1" applyAlignment="1">
      <alignment vertical="center"/>
    </xf>
    <xf numFmtId="0" fontId="1" fillId="0" borderId="0" xfId="1" applyNumberFormat="1" applyAlignment="1">
      <alignment vertical="center"/>
    </xf>
    <xf numFmtId="0" fontId="1" fillId="2" borderId="0" xfId="1" applyNumberFormat="1" applyFill="1" applyBorder="1" applyAlignment="1">
      <alignment vertical="center"/>
    </xf>
  </cellXfs>
  <cellStyles count="14">
    <cellStyle name="Euro" xfId="3"/>
    <cellStyle name="Euro 2" xfId="4"/>
    <cellStyle name="Normal" xfId="0" builtinId="0"/>
    <cellStyle name="Normal 2" xfId="1"/>
    <cellStyle name="Normal 2 2" xfId="2"/>
    <cellStyle name="Normal 2 2 2" xfId="5"/>
    <cellStyle name="Normal 3" xfId="6"/>
    <cellStyle name="Normal 3 2" xfId="7"/>
    <cellStyle name="Normal 4" xfId="8"/>
    <cellStyle name="Normal 4 2" xfId="9"/>
    <cellStyle name="Normal 4 2 2" xfId="10"/>
    <cellStyle name="Normal 5" xfId="11"/>
    <cellStyle name="Normal 6" xfId="12"/>
    <cellStyle name="Normal 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462329</xdr:colOff>
      <xdr:row>0</xdr:row>
      <xdr:rowOff>30773</xdr:rowOff>
    </xdr:from>
    <xdr:to>
      <xdr:col>5</xdr:col>
      <xdr:colOff>445477</xdr:colOff>
      <xdr:row>3</xdr:row>
      <xdr:rowOff>192698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8829" y="30773"/>
          <a:ext cx="811823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S%202019/EJECUCI&#211;N%202019/EJECUCI&#211;N%20DE%20OCTUBRE/EJECUCION%20%20PRESUPUESTARIA%20OCTU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MENORIZADO"/>
      <sheetName val="PGN.FUNC-INV.EJECUCION.RESUME"/>
      <sheetName val="PGN.FUNC-INV.EJECUCION.RESU (2"/>
      <sheetName val="PGN.FUNC.XCTA"/>
      <sheetName val="PGN.FUNC.GRAFICO"/>
      <sheetName val="PGN.INV.PORMENORIZADO"/>
      <sheetName val="PGN.INV.ESTADO DE PROYECTOS"/>
      <sheetName val="IMEL.FUNC-INV.EJECUCION.RESUMEN"/>
      <sheetName val="IMEL.FUN.XCTA"/>
      <sheetName val="IMEL.FUNC.GRAFICO"/>
      <sheetName val="IMEL.INV.PORMENORIZADO"/>
      <sheetName val="IMEL.INV.ESTADOS DE PROYECTOS."/>
      <sheetName val="MP.FUN-INV.EJEC.CONSOLIDADO"/>
      <sheetName val="MP.FUN.X CTA"/>
      <sheetName val="MP.FUN.GRAFICO"/>
      <sheetName val="MP.INVERSION.RESUMEN"/>
      <sheetName val="M.P. INV. X PROYECTO"/>
      <sheetName val="MP.PROGRAMATICA (2)"/>
      <sheetName val="RESUMEN PARA MEMO"/>
      <sheetName val="CUADRO CONTENCIÓN DEL GASTO"/>
    </sheetNames>
    <sheetDataSet>
      <sheetData sheetId="0"/>
      <sheetData sheetId="1">
        <row r="17">
          <cell r="H17">
            <v>81991145</v>
          </cell>
        </row>
        <row r="18">
          <cell r="H18">
            <v>19773960</v>
          </cell>
        </row>
        <row r="19">
          <cell r="H19">
            <v>4183812</v>
          </cell>
        </row>
        <row r="20">
          <cell r="H20">
            <v>30744</v>
          </cell>
        </row>
        <row r="21">
          <cell r="H21">
            <v>252472</v>
          </cell>
        </row>
        <row r="22">
          <cell r="H22">
            <v>13910124</v>
          </cell>
        </row>
      </sheetData>
      <sheetData sheetId="2"/>
      <sheetData sheetId="3">
        <row r="15">
          <cell r="C15">
            <v>94566523</v>
          </cell>
          <cell r="F15">
            <v>76478158.38000001</v>
          </cell>
        </row>
        <row r="16">
          <cell r="C16">
            <v>21359724</v>
          </cell>
          <cell r="F16">
            <v>11998903.920000004</v>
          </cell>
        </row>
        <row r="17">
          <cell r="C17">
            <v>4183812</v>
          </cell>
          <cell r="F17">
            <v>3137964.8499999996</v>
          </cell>
        </row>
        <row r="18">
          <cell r="C18">
            <v>30744</v>
          </cell>
          <cell r="F18">
            <v>29644.239999999998</v>
          </cell>
        </row>
        <row r="19">
          <cell r="C19">
            <v>252472</v>
          </cell>
          <cell r="F19">
            <v>189151.27999999997</v>
          </cell>
        </row>
      </sheetData>
      <sheetData sheetId="4"/>
      <sheetData sheetId="5">
        <row r="13">
          <cell r="E13">
            <v>13915446</v>
          </cell>
          <cell r="G13">
            <v>7003521.870000001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O23"/>
  <sheetViews>
    <sheetView tabSelected="1" zoomScaleNormal="100" workbookViewId="0">
      <selection activeCell="O19" sqref="O19"/>
    </sheetView>
  </sheetViews>
  <sheetFormatPr baseColWidth="10" defaultRowHeight="15" x14ac:dyDescent="0.25"/>
  <cols>
    <col min="1" max="1" width="1.7109375" style="1" customWidth="1"/>
    <col min="2" max="2" width="1.85546875" style="1" customWidth="1"/>
    <col min="3" max="3" width="19.7109375" style="1" customWidth="1"/>
    <col min="4" max="4" width="13.85546875" style="1" customWidth="1"/>
    <col min="5" max="5" width="12.42578125" style="1" customWidth="1"/>
    <col min="6" max="6" width="8.85546875" style="1" customWidth="1"/>
    <col min="7" max="7" width="1.140625" style="2" customWidth="1"/>
    <col min="8" max="8" width="10.85546875" style="2" customWidth="1"/>
    <col min="9" max="9" width="11.42578125" style="1"/>
    <col min="10" max="10" width="5.5703125" style="1" customWidth="1"/>
    <col min="11" max="11" width="11.42578125" style="1" customWidth="1"/>
    <col min="12" max="12" width="7.42578125" style="1" customWidth="1"/>
    <col min="13" max="16384" width="11.42578125" style="1"/>
  </cols>
  <sheetData>
    <row r="4" spans="1:15" ht="17.25" customHeight="1" x14ac:dyDescent="0.25"/>
    <row r="5" spans="1:15" s="4" customFormat="1" ht="15.75" x14ac:dyDescent="0.2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5" s="4" customFormat="1" ht="15.75" x14ac:dyDescent="0.25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5" s="4" customFormat="1" ht="15.75" x14ac:dyDescent="0.25">
      <c r="A7" s="3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5" s="4" customFormat="1" ht="9.75" customHeight="1" x14ac:dyDescent="0.25">
      <c r="B8" s="5"/>
      <c r="C8" s="5"/>
      <c r="D8" s="5"/>
      <c r="E8" s="5"/>
      <c r="F8" s="6"/>
      <c r="G8" s="7"/>
      <c r="H8" s="7"/>
    </row>
    <row r="9" spans="1:15" s="4" customFormat="1" ht="15.75" x14ac:dyDescent="0.25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5" s="4" customFormat="1" ht="15.75" x14ac:dyDescent="0.25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5" s="4" customFormat="1" thickBot="1" x14ac:dyDescent="0.25">
      <c r="A11" s="8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5" s="16" customFormat="1" ht="24.75" customHeight="1" thickBot="1" x14ac:dyDescent="0.25">
      <c r="A12" s="9" t="s">
        <v>6</v>
      </c>
      <c r="B12" s="9"/>
      <c r="C12" s="9"/>
      <c r="D12" s="10" t="s">
        <v>7</v>
      </c>
      <c r="E12" s="11" t="s">
        <v>8</v>
      </c>
      <c r="F12" s="11"/>
      <c r="G12" s="12"/>
      <c r="H12" s="13" t="s">
        <v>9</v>
      </c>
      <c r="I12" s="14" t="s">
        <v>10</v>
      </c>
      <c r="J12" s="15"/>
      <c r="K12" s="11" t="s">
        <v>8</v>
      </c>
      <c r="L12" s="11"/>
    </row>
    <row r="13" spans="1:15" s="6" customFormat="1" ht="21.75" customHeight="1" x14ac:dyDescent="0.2">
      <c r="A13" s="17" t="s">
        <v>11</v>
      </c>
      <c r="B13" s="18"/>
      <c r="C13" s="19"/>
      <c r="D13" s="20">
        <f>+D14+D20</f>
        <v>134308721</v>
      </c>
      <c r="E13" s="20">
        <f>+E14+E20</f>
        <v>98837344.540000007</v>
      </c>
      <c r="F13" s="21">
        <f t="shared" ref="F13:F20" si="0">+E13/D13</f>
        <v>0.73589669981296302</v>
      </c>
      <c r="G13" s="22"/>
      <c r="H13" s="23">
        <f>SUM(H14+H20)</f>
        <v>-10142015</v>
      </c>
      <c r="I13" s="24">
        <f>+I14+I20</f>
        <v>110000242</v>
      </c>
      <c r="J13" s="25">
        <f t="shared" ref="J13:J20" si="1">+I13/D13</f>
        <v>0.8190104200307291</v>
      </c>
      <c r="K13" s="26">
        <f t="shared" ref="K13:K20" si="2">+E13</f>
        <v>98837344.540000007</v>
      </c>
      <c r="L13" s="27">
        <f t="shared" ref="L13:L20" si="3">+K13/I13</f>
        <v>0.89851933725745814</v>
      </c>
      <c r="N13" s="28"/>
      <c r="O13" s="28"/>
    </row>
    <row r="14" spans="1:15" s="39" customFormat="1" ht="19.5" customHeight="1" x14ac:dyDescent="0.25">
      <c r="A14" s="29" t="s">
        <v>12</v>
      </c>
      <c r="B14" s="30"/>
      <c r="C14" s="30"/>
      <c r="D14" s="31">
        <f>SUM(D15:D19)</f>
        <v>120393275</v>
      </c>
      <c r="E14" s="31">
        <f>SUM(E15:E19)</f>
        <v>91833822.670000002</v>
      </c>
      <c r="F14" s="32">
        <f t="shared" si="0"/>
        <v>0.76278199650271161</v>
      </c>
      <c r="G14" s="33"/>
      <c r="H14" s="34">
        <f>SUM(H15:H19)</f>
        <v>-5596172</v>
      </c>
      <c r="I14" s="35">
        <f>SUM(I15:I19)</f>
        <v>100635961</v>
      </c>
      <c r="J14" s="36">
        <f>+I14/D14</f>
        <v>0.83589354139589611</v>
      </c>
      <c r="K14" s="37">
        <f t="shared" si="2"/>
        <v>91833822.670000002</v>
      </c>
      <c r="L14" s="38">
        <f t="shared" si="3"/>
        <v>0.91253486087344071</v>
      </c>
    </row>
    <row r="15" spans="1:15" s="51" customFormat="1" ht="21" customHeight="1" x14ac:dyDescent="0.25">
      <c r="A15" s="40"/>
      <c r="B15" s="41" t="s">
        <v>13</v>
      </c>
      <c r="C15" s="42"/>
      <c r="D15" s="43">
        <f>[1]PGN.FUNC.XCTA!C15</f>
        <v>94566523</v>
      </c>
      <c r="E15" s="44">
        <f>[1]PGN.FUNC.XCTA!F15</f>
        <v>76478158.38000001</v>
      </c>
      <c r="F15" s="45">
        <f t="shared" si="0"/>
        <v>0.80872338279794864</v>
      </c>
      <c r="G15" s="46"/>
      <c r="H15" s="47">
        <v>-3759481</v>
      </c>
      <c r="I15" s="48">
        <f>SUM('[1]PGN.FUNC-INV.EJECUCION.RESUME'!H17+H15)</f>
        <v>78231664</v>
      </c>
      <c r="J15" s="49">
        <f t="shared" si="1"/>
        <v>0.82726594484181259</v>
      </c>
      <c r="K15" s="44">
        <f t="shared" si="2"/>
        <v>76478158.38000001</v>
      </c>
      <c r="L15" s="50">
        <f t="shared" si="3"/>
        <v>0.97758573024856033</v>
      </c>
    </row>
    <row r="16" spans="1:15" s="51" customFormat="1" ht="21" customHeight="1" x14ac:dyDescent="0.25">
      <c r="A16" s="40"/>
      <c r="B16" s="41" t="s">
        <v>14</v>
      </c>
      <c r="C16" s="42"/>
      <c r="D16" s="43">
        <f>[1]PGN.FUNC.XCTA!C16</f>
        <v>21359724</v>
      </c>
      <c r="E16" s="44">
        <f>[1]PGN.FUNC.XCTA!F16</f>
        <v>11998903.920000004</v>
      </c>
      <c r="F16" s="45">
        <f t="shared" si="0"/>
        <v>0.56175369681743093</v>
      </c>
      <c r="G16" s="46"/>
      <c r="H16" s="47">
        <v>-1295328</v>
      </c>
      <c r="I16" s="48">
        <f>SUM('[1]PGN.FUNC-INV.EJECUCION.RESUME'!H18+H16)</f>
        <v>18478632</v>
      </c>
      <c r="J16" s="49">
        <f t="shared" si="1"/>
        <v>0.86511567284296376</v>
      </c>
      <c r="K16" s="44">
        <f t="shared" si="2"/>
        <v>11998903.920000004</v>
      </c>
      <c r="L16" s="50">
        <f t="shared" si="3"/>
        <v>0.64933940564431414</v>
      </c>
    </row>
    <row r="17" spans="1:14" s="51" customFormat="1" ht="21" customHeight="1" x14ac:dyDescent="0.25">
      <c r="A17" s="40"/>
      <c r="B17" s="41" t="s">
        <v>15</v>
      </c>
      <c r="C17" s="42"/>
      <c r="D17" s="43">
        <f>[1]PGN.FUNC.XCTA!C17</f>
        <v>4183812</v>
      </c>
      <c r="E17" s="44">
        <f>[1]PGN.FUNC.XCTA!F17</f>
        <v>3137964.8499999996</v>
      </c>
      <c r="F17" s="45">
        <f t="shared" si="0"/>
        <v>0.75002529989397215</v>
      </c>
      <c r="G17" s="46"/>
      <c r="H17" s="47">
        <v>-541290</v>
      </c>
      <c r="I17" s="48">
        <f>SUM('[1]PGN.FUNC-INV.EJECUCION.RESUME'!H19+H17)</f>
        <v>3642522</v>
      </c>
      <c r="J17" s="49">
        <f t="shared" si="1"/>
        <v>0.87062277176890357</v>
      </c>
      <c r="K17" s="44">
        <f t="shared" si="2"/>
        <v>3137964.8499999996</v>
      </c>
      <c r="L17" s="50">
        <f t="shared" si="3"/>
        <v>0.86148137197249586</v>
      </c>
    </row>
    <row r="18" spans="1:14" s="51" customFormat="1" ht="21" customHeight="1" x14ac:dyDescent="0.25">
      <c r="A18" s="40"/>
      <c r="B18" s="41" t="s">
        <v>16</v>
      </c>
      <c r="C18" s="42"/>
      <c r="D18" s="43">
        <f>[1]PGN.FUNC.XCTA!C18</f>
        <v>30744</v>
      </c>
      <c r="E18" s="44">
        <f>[1]PGN.FUNC.XCTA!F18</f>
        <v>29644.239999999998</v>
      </c>
      <c r="F18" s="45">
        <f t="shared" si="0"/>
        <v>0.96422846734322143</v>
      </c>
      <c r="G18" s="46"/>
      <c r="H18" s="47">
        <v>-73</v>
      </c>
      <c r="I18" s="48">
        <f>SUM('[1]PGN.FUNC-INV.EJECUCION.RESUME'!H20+H18)</f>
        <v>30671</v>
      </c>
      <c r="J18" s="49">
        <f t="shared" si="1"/>
        <v>0.99762555295342181</v>
      </c>
      <c r="K18" s="44">
        <f t="shared" si="2"/>
        <v>29644.239999999998</v>
      </c>
      <c r="L18" s="50">
        <f t="shared" si="3"/>
        <v>0.96652342603762509</v>
      </c>
    </row>
    <row r="19" spans="1:14" s="52" customFormat="1" ht="30" customHeight="1" x14ac:dyDescent="0.25">
      <c r="A19" s="40"/>
      <c r="B19" s="41" t="s">
        <v>17</v>
      </c>
      <c r="C19" s="42"/>
      <c r="D19" s="43">
        <f>[1]PGN.FUNC.XCTA!C19</f>
        <v>252472</v>
      </c>
      <c r="E19" s="44">
        <f>[1]PGN.FUNC.XCTA!F19</f>
        <v>189151.27999999997</v>
      </c>
      <c r="F19" s="45">
        <f t="shared" si="0"/>
        <v>0.74919705947590221</v>
      </c>
      <c r="G19" s="46"/>
      <c r="H19" s="47">
        <v>0</v>
      </c>
      <c r="I19" s="48">
        <f>SUM('[1]PGN.FUNC-INV.EJECUCION.RESUME'!H21)</f>
        <v>252472</v>
      </c>
      <c r="J19" s="49">
        <f t="shared" si="1"/>
        <v>1</v>
      </c>
      <c r="K19" s="44">
        <f t="shared" si="2"/>
        <v>189151.27999999997</v>
      </c>
      <c r="L19" s="50">
        <f t="shared" si="3"/>
        <v>0.74919705947590221</v>
      </c>
    </row>
    <row r="20" spans="1:14" s="39" customFormat="1" ht="19.5" customHeight="1" thickBot="1" x14ac:dyDescent="0.3">
      <c r="A20" s="53" t="s">
        <v>18</v>
      </c>
      <c r="B20" s="54"/>
      <c r="C20" s="55"/>
      <c r="D20" s="56">
        <f>[1]PGN.INV.PORMENORIZADO!E13</f>
        <v>13915446</v>
      </c>
      <c r="E20" s="57">
        <f>[1]PGN.INV.PORMENORIZADO!G13</f>
        <v>7003521.870000001</v>
      </c>
      <c r="F20" s="58">
        <f t="shared" si="0"/>
        <v>0.50329122544832561</v>
      </c>
      <c r="G20" s="33"/>
      <c r="H20" s="59">
        <v>-4545843</v>
      </c>
      <c r="I20" s="60">
        <f>SUM('[1]PGN.FUNC-INV.EJECUCION.RESUME'!H22+H20)</f>
        <v>9364281</v>
      </c>
      <c r="J20" s="61">
        <f t="shared" si="1"/>
        <v>0.67294149249689872</v>
      </c>
      <c r="K20" s="56">
        <f t="shared" si="2"/>
        <v>7003521.870000001</v>
      </c>
      <c r="L20" s="62">
        <f t="shared" si="3"/>
        <v>0.74789744882709108</v>
      </c>
      <c r="N20" s="63"/>
    </row>
    <row r="21" spans="1:14" x14ac:dyDescent="0.25">
      <c r="A21" s="16"/>
      <c r="B21" s="64"/>
      <c r="C21" s="64"/>
    </row>
    <row r="22" spans="1:14" x14ac:dyDescent="0.25">
      <c r="A22" s="65" t="s">
        <v>19</v>
      </c>
      <c r="B22" s="66"/>
      <c r="C22" s="67"/>
      <c r="D22" s="68"/>
      <c r="E22" s="68"/>
      <c r="F22" s="68"/>
      <c r="G22" s="69"/>
      <c r="H22" s="69"/>
      <c r="I22" s="69"/>
      <c r="J22" s="68"/>
      <c r="K22" s="68"/>
      <c r="L22" s="68"/>
      <c r="M22" s="68"/>
    </row>
    <row r="23" spans="1:14" x14ac:dyDescent="0.25">
      <c r="A23" s="66"/>
      <c r="B23" s="66"/>
      <c r="C23" s="67"/>
      <c r="D23" s="68"/>
      <c r="E23" s="68"/>
      <c r="F23" s="68"/>
      <c r="G23" s="69"/>
      <c r="H23" s="69"/>
      <c r="I23" s="69"/>
      <c r="J23" s="68"/>
      <c r="K23" s="68"/>
      <c r="L23" s="68"/>
      <c r="M23" s="68"/>
    </row>
  </sheetData>
  <mergeCells count="13">
    <mergeCell ref="B19:C19"/>
    <mergeCell ref="I12:J12"/>
    <mergeCell ref="A13:C13"/>
    <mergeCell ref="B15:C15"/>
    <mergeCell ref="B16:C16"/>
    <mergeCell ref="B17:C17"/>
    <mergeCell ref="B18:C18"/>
    <mergeCell ref="A5:L5"/>
    <mergeCell ref="A6:L6"/>
    <mergeCell ref="A7:L7"/>
    <mergeCell ref="A9:L9"/>
    <mergeCell ref="A10:L10"/>
    <mergeCell ref="A11:L11"/>
  </mergeCells>
  <printOptions horizontalCentered="1" verticalCentered="1"/>
  <pageMargins left="0.25" right="0.25" top="0.75" bottom="0.75" header="0.3" footer="0.3"/>
  <pageSetup orientation="landscape" verticalDpi="598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PGN.FUNC-INV.EJECUCION.RESU (2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vruiz</dc:creator>
  <cp:lastModifiedBy>vruiz</cp:lastModifiedBy>
  <dcterms:created xsi:type="dcterms:W3CDTF">2019-12-04T19:32:19Z</dcterms:created>
  <dcterms:modified xsi:type="dcterms:W3CDTF">2019-12-04T19:32:43Z</dcterms:modified>
</cp:coreProperties>
</file>